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4805" windowHeight="11400" activeTab="1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<sst xmlns="http://schemas.openxmlformats.org/spreadsheetml/2006/main" count="28" uniqueCount="24">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</sst>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GT28RS 62-Trim Compressor Flow Map
vs Engine Demand - modified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03725"/>
          <c:w val="0.72275"/>
          <c:h val="0.92325"/>
        </c:manualLayout>
      </c:layout>
      <c:scatterChart>
        <c:scatterStyle val="smoothMarker"/>
        <c:varyColors val="0"/>
        <c:ser>
          <c:idx val="5"/>
          <c:order val="0"/>
          <c:tx>
            <c:v>8000  85%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Data'!$J$51:$J$57</c:f>
              <c:numCache>
                <c:ptCount val="7"/>
                <c:pt idx="0">
                  <c:v>210.85794560185187</c:v>
                </c:pt>
                <c:pt idx="1">
                  <c:v>283.56758201628355</c:v>
                </c:pt>
                <c:pt idx="2">
                  <c:v>356.2772184307152</c:v>
                </c:pt>
                <c:pt idx="3">
                  <c:v>428.9868548451468</c:v>
                </c:pt>
                <c:pt idx="4">
                  <c:v>501.6964912595785</c:v>
                </c:pt>
                <c:pt idx="5">
                  <c:v>574.4061276740102</c:v>
                </c:pt>
                <c:pt idx="6">
                  <c:v>647.1157640884419</c:v>
                </c:pt>
              </c:numCache>
            </c:numRef>
          </c:xVal>
          <c:yVal>
            <c:numRef>
              <c:f>'Raw Data'!$J$31:$J$37</c:f>
              <c:numCache>
                <c:ptCount val="7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  <c:pt idx="6">
                  <c:v>3.448478530785084</c:v>
                </c:pt>
              </c:numCache>
            </c:numRef>
          </c:yVal>
          <c:smooth val="1"/>
        </c:ser>
        <c:ser>
          <c:idx val="4"/>
          <c:order val="1"/>
          <c:tx>
            <c:v>7000  90%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Data'!$I$51:$I$57</c:f>
              <c:numCache>
                <c:ptCount val="7"/>
                <c:pt idx="0">
                  <c:v>195.3536848958333</c:v>
                </c:pt>
                <c:pt idx="1">
                  <c:v>262.7170245150862</c:v>
                </c:pt>
                <c:pt idx="2">
                  <c:v>330.0803641343391</c:v>
                </c:pt>
                <c:pt idx="3">
                  <c:v>397.4437037535919</c:v>
                </c:pt>
                <c:pt idx="4">
                  <c:v>464.8070433728448</c:v>
                </c:pt>
                <c:pt idx="5">
                  <c:v>532.1703829920976</c:v>
                </c:pt>
                <c:pt idx="6">
                  <c:v>599.5337226113506</c:v>
                </c:pt>
              </c:numCache>
            </c:numRef>
          </c:xVal>
          <c:yVal>
            <c:numRef>
              <c:f>'Raw Data'!$I$31:$I$37</c:f>
              <c:numCache>
                <c:ptCount val="7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  <c:pt idx="6">
                  <c:v>3.406264781704399</c:v>
                </c:pt>
              </c:numCache>
            </c:numRef>
          </c:yVal>
          <c:smooth val="1"/>
        </c:ser>
        <c:ser>
          <c:idx val="3"/>
          <c:order val="2"/>
          <c:tx>
            <c:v>6000  94%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Data'!$H$51:$H$57</c:f>
              <c:numCache>
                <c:ptCount val="7"/>
                <c:pt idx="0">
                  <c:v>174.8880607638889</c:v>
                </c:pt>
                <c:pt idx="1">
                  <c:v>235.19428861350573</c:v>
                </c:pt>
                <c:pt idx="2">
                  <c:v>295.5005164631226</c:v>
                </c:pt>
                <c:pt idx="3">
                  <c:v>355.8067443127394</c:v>
                </c:pt>
                <c:pt idx="4">
                  <c:v>416.1129721623563</c:v>
                </c:pt>
                <c:pt idx="5">
                  <c:v>476.4192000119732</c:v>
                </c:pt>
                <c:pt idx="6">
                  <c:v>536.7254278615901</c:v>
                </c:pt>
              </c:numCache>
            </c:numRef>
          </c:xVal>
          <c:yVal>
            <c:numRef>
              <c:f>'Raw Data'!$H$31:$H$37</c:f>
              <c:numCache>
                <c:ptCount val="7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  <c:pt idx="6">
                  <c:v>3.3690917817164743</c:v>
                </c:pt>
              </c:numCache>
            </c:numRef>
          </c:yVal>
          <c:smooth val="1"/>
        </c:ser>
        <c:ser>
          <c:idx val="2"/>
          <c:order val="3"/>
          <c:tx>
            <c:v>5000  96%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Data'!$G$51:$G$56</c:f>
              <c:numCache>
                <c:ptCount val="6"/>
                <c:pt idx="0">
                  <c:v>148.84090277777779</c:v>
                </c:pt>
                <c:pt idx="1">
                  <c:v>200.16535201149424</c:v>
                </c:pt>
                <c:pt idx="2">
                  <c:v>251.48980124521074</c:v>
                </c:pt>
                <c:pt idx="3">
                  <c:v>302.81425047892725</c:v>
                </c:pt>
                <c:pt idx="4">
                  <c:v>354.1386997126437</c:v>
                </c:pt>
                <c:pt idx="5">
                  <c:v>405.4631489463601</c:v>
                </c:pt>
              </c:numCache>
            </c:numRef>
          </c:xVal>
          <c:yVal>
            <c:numRef>
              <c:f>'Raw Data'!$G$31:$G$36</c:f>
              <c:numCache>
                <c:ptCount val="6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</c:numCache>
            </c:numRef>
          </c:yVal>
          <c:smooth val="1"/>
        </c:ser>
        <c:ser>
          <c:idx val="1"/>
          <c:order val="4"/>
          <c:tx>
            <c:v>4000  93%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Data'!$F$51:$F$55</c:f>
              <c:numCache>
                <c:ptCount val="5"/>
                <c:pt idx="0">
                  <c:v>115.35169965277777</c:v>
                </c:pt>
                <c:pt idx="1">
                  <c:v>155.12814780890804</c:v>
                </c:pt>
                <c:pt idx="2">
                  <c:v>194.9045959650383</c:v>
                </c:pt>
                <c:pt idx="3">
                  <c:v>234.68104412116858</c:v>
                </c:pt>
                <c:pt idx="4">
                  <c:v>274.45749227729885</c:v>
                </c:pt>
              </c:numCache>
            </c:numRef>
          </c:xVal>
          <c:yVal>
            <c:numRef>
              <c:f>'Raw Data'!$F$31:$F$35</c:f>
              <c:numCache>
                <c:ptCount val="5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</c:numCache>
            </c:numRef>
          </c:yVal>
          <c:smooth val="1"/>
        </c:ser>
        <c:ser>
          <c:idx val="0"/>
          <c:order val="5"/>
          <c:tx>
            <c:v>3000  88%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Data'!$E$51:$E$53</c:f>
              <c:numCache>
                <c:ptCount val="3"/>
                <c:pt idx="0">
                  <c:v>81.86249652777778</c:v>
                </c:pt>
                <c:pt idx="1">
                  <c:v>110.09094360632186</c:v>
                </c:pt>
                <c:pt idx="2">
                  <c:v>138.3193906848659</c:v>
                </c:pt>
              </c:numCache>
            </c:numRef>
          </c:xVal>
          <c:yVal>
            <c:numRef>
              <c:f>'Raw Data'!$E$31:$E$33</c:f>
              <c:numCache>
                <c:ptCount val="3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1"/>
          <c:order val="7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Data'!$G$56:$J$56</c:f>
              <c:numCache>
                <c:ptCount val="4"/>
                <c:pt idx="0">
                  <c:v>405.4631489463601</c:v>
                </c:pt>
                <c:pt idx="1">
                  <c:v>476.4192000119732</c:v>
                </c:pt>
                <c:pt idx="2">
                  <c:v>532.1703829920976</c:v>
                </c:pt>
                <c:pt idx="3">
                  <c:v>574.4061276740102</c:v>
                </c:pt>
              </c:numCache>
            </c:numRef>
          </c:xVal>
          <c:yVal>
            <c:numRef>
              <c:f>'Raw Data'!$G$36:$J$36</c:f>
              <c:numCache>
                <c:ptCount val="4"/>
                <c:pt idx="0">
                  <c:v>2.954938374026316</c:v>
                </c:pt>
                <c:pt idx="1">
                  <c:v>2.983355230825074</c:v>
                </c:pt>
                <c:pt idx="2">
                  <c:v>3.015576181929467</c:v>
                </c:pt>
                <c:pt idx="3">
                  <c:v>3.052170263133984</c:v>
                </c:pt>
              </c:numCache>
            </c:numRef>
          </c:yVal>
          <c:smooth val="1"/>
        </c:ser>
        <c:ser>
          <c:idx val="10"/>
          <c:order val="8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Data'!$F$55:$J$55</c:f>
              <c:numCache>
                <c:ptCount val="5"/>
                <c:pt idx="0">
                  <c:v>274.45749227729885</c:v>
                </c:pt>
                <c:pt idx="1">
                  <c:v>354.1386997126437</c:v>
                </c:pt>
                <c:pt idx="2">
                  <c:v>416.1129721623563</c:v>
                </c:pt>
                <c:pt idx="3">
                  <c:v>464.8070433728448</c:v>
                </c:pt>
                <c:pt idx="4">
                  <c:v>501.6964912595785</c:v>
                </c:pt>
              </c:numCache>
            </c:numRef>
          </c:xVal>
          <c:yVal>
            <c:numRef>
              <c:f>'Raw Data'!$F$35:$J$35</c:f>
              <c:numCache>
                <c:ptCount val="5"/>
                <c:pt idx="0">
                  <c:v>2.555176962935682</c:v>
                </c:pt>
                <c:pt idx="1">
                  <c:v>2.5767612492372</c:v>
                </c:pt>
                <c:pt idx="2">
                  <c:v>2.6012085976717088</c:v>
                </c:pt>
                <c:pt idx="3">
                  <c:v>2.6289393149693074</c:v>
                </c:pt>
                <c:pt idx="4">
                  <c:v>2.6604438982329977</c:v>
                </c:pt>
              </c:numCache>
            </c:numRef>
          </c:yVal>
          <c:smooth val="1"/>
        </c:ser>
        <c:ser>
          <c:idx val="9"/>
          <c:order val="9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Data'!$F$54:$J$54</c:f>
              <c:numCache>
                <c:ptCount val="5"/>
                <c:pt idx="0">
                  <c:v>234.68104412116858</c:v>
                </c:pt>
                <c:pt idx="1">
                  <c:v>302.81425047892725</c:v>
                </c:pt>
                <c:pt idx="2">
                  <c:v>355.8067443127394</c:v>
                </c:pt>
                <c:pt idx="3">
                  <c:v>397.4437037535919</c:v>
                </c:pt>
                <c:pt idx="4">
                  <c:v>428.9868548451468</c:v>
                </c:pt>
              </c:numCache>
            </c:numRef>
          </c:xVal>
          <c:yVal>
            <c:numRef>
              <c:f>'Raw Data'!$F$34:$J$34</c:f>
              <c:numCache>
                <c:ptCount val="5"/>
                <c:pt idx="0">
                  <c:v>2.183124606368701</c:v>
                </c:pt>
                <c:pt idx="1">
                  <c:v>2.2015161721420298</c:v>
                </c:pt>
                <c:pt idx="2">
                  <c:v>2.222361981588785</c:v>
                </c:pt>
                <c:pt idx="3">
                  <c:v>2.2460228901867736</c:v>
                </c:pt>
                <c:pt idx="4">
                  <c:v>2.2729197286634237</c:v>
                </c:pt>
              </c:numCache>
            </c:numRef>
          </c:yVal>
          <c:smooth val="1"/>
        </c:ser>
        <c:ser>
          <c:idx val="8"/>
          <c:order val="10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Data'!$E$53:$J$53</c:f>
              <c:numCache>
                <c:ptCount val="6"/>
                <c:pt idx="0">
                  <c:v>138.3193906848659</c:v>
                </c:pt>
                <c:pt idx="1">
                  <c:v>194.9045959650383</c:v>
                </c:pt>
                <c:pt idx="2">
                  <c:v>251.48980124521074</c:v>
                </c:pt>
                <c:pt idx="3">
                  <c:v>295.5005164631226</c:v>
                </c:pt>
                <c:pt idx="4">
                  <c:v>330.0803641343391</c:v>
                </c:pt>
                <c:pt idx="5">
                  <c:v>356.2772184307152</c:v>
                </c:pt>
              </c:numCache>
            </c:numRef>
          </c:xVal>
          <c:yVal>
            <c:numRef>
              <c:f>'Raw Data'!$E$33:$J$33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1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Data'!$E$52:$J$52</c:f>
              <c:numCache>
                <c:ptCount val="6"/>
                <c:pt idx="0">
                  <c:v>110.09094360632186</c:v>
                </c:pt>
                <c:pt idx="1">
                  <c:v>155.12814780890804</c:v>
                </c:pt>
                <c:pt idx="2">
                  <c:v>200.16535201149424</c:v>
                </c:pt>
                <c:pt idx="3">
                  <c:v>235.19428861350573</c:v>
                </c:pt>
                <c:pt idx="4">
                  <c:v>262.7170245150862</c:v>
                </c:pt>
                <c:pt idx="5">
                  <c:v>283.56758201628355</c:v>
                </c:pt>
              </c:numCache>
            </c:numRef>
          </c:xVal>
          <c:yVal>
            <c:numRef>
              <c:f>'Raw Data'!$E$32:$J$32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2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Data'!$E$51:$J$51</c:f>
              <c:numCache>
                <c:ptCount val="6"/>
                <c:pt idx="0">
                  <c:v>81.86249652777778</c:v>
                </c:pt>
                <c:pt idx="1">
                  <c:v>115.35169965277777</c:v>
                </c:pt>
                <c:pt idx="2">
                  <c:v>148.84090277777779</c:v>
                </c:pt>
                <c:pt idx="3">
                  <c:v>174.8880607638889</c:v>
                </c:pt>
                <c:pt idx="4">
                  <c:v>195.3536848958333</c:v>
                </c:pt>
                <c:pt idx="5">
                  <c:v>210.85794560185187</c:v>
                </c:pt>
              </c:numCache>
            </c:numRef>
          </c:xVal>
          <c:yVal>
            <c:numRef>
              <c:f>'Raw Data'!$E$31:$J$31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3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Data'!$P$21</c:f>
              <c:numCache>
                <c:ptCount val="1"/>
                <c:pt idx="0">
                  <c:v>495</c:v>
                </c:pt>
              </c:numCache>
            </c:numRef>
          </c:xVal>
          <c:yVal>
            <c:numRef>
              <c:f>'Raw Data'!$O$21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25540304"/>
        <c:axId val="28536145"/>
      </c:scatterChart>
      <c:valAx>
        <c:axId val="25540304"/>
        <c:scaling>
          <c:orientation val="minMax"/>
          <c:max val="677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Flow (cfm) - per turbo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536145"/>
        <c:crosses val="autoZero"/>
        <c:crossBetween val="midCat"/>
        <c:dispUnits/>
        <c:majorUnit val="100"/>
      </c:valAx>
      <c:valAx>
        <c:axId val="28536145"/>
        <c:scaling>
          <c:orientation val="minMax"/>
          <c:max val="3.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crossBetween val="midCat"/>
        <c:dispUnits/>
        <c:majorUnit val="0.2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3"/>
        <c:delete val="1"/>
      </c:legendEntry>
      <c:layout>
        <c:manualLayout>
          <c:xMode val="edge"/>
          <c:yMode val="edge"/>
          <c:x val="0.10475"/>
          <c:y val="0.143"/>
          <c:w val="0.18175"/>
          <c:h val="0.4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58</xdr:row>
      <xdr:rowOff>38100</xdr:rowOff>
    </xdr:from>
    <xdr:to>
      <xdr:col>10</xdr:col>
      <xdr:colOff>171450</xdr:colOff>
      <xdr:row>79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9467850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0.14925</cdr:x>
      <cdr:y>0.113</cdr:y>
    </cdr:from>
    <cdr:to>
      <cdr:x>0.28175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714375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RPM  VE</a:t>
          </a:r>
        </a:p>
      </cdr:txBody>
    </cdr:sp>
  </cdr:relSizeAnchor>
  <cdr:relSizeAnchor xmlns:cdr="http://schemas.openxmlformats.org/drawingml/2006/chartDrawing">
    <cdr:from>
      <cdr:x>0.563</cdr:x>
      <cdr:y>0.5655</cdr:y>
    </cdr:from>
    <cdr:to>
      <cdr:x>0.6695</cdr:x>
      <cdr:y>0.68575</cdr:y>
    </cdr:to>
    <cdr:sp>
      <cdr:nvSpPr>
        <cdr:cNvPr id="2" name="AutoShape 5"/>
        <cdr:cNvSpPr>
          <a:spLocks/>
        </cdr:cNvSpPr>
      </cdr:nvSpPr>
      <cdr:spPr>
        <a:xfrm rot="375826">
          <a:off x="3324225" y="3590925"/>
          <a:ext cx="628650" cy="762000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0.5825</cdr:x>
      <cdr:y>0.684</cdr:y>
    </cdr:from>
    <cdr:to>
      <cdr:x>0.73925</cdr:x>
      <cdr:y>0.76825</cdr:y>
    </cdr:to>
    <cdr:sp>
      <cdr:nvSpPr>
        <cdr:cNvPr id="3" name="TextBox 2"/>
        <cdr:cNvSpPr txBox="1">
          <a:spLocks noChangeArrowheads="1"/>
        </cdr:cNvSpPr>
      </cdr:nvSpPr>
      <cdr:spPr>
        <a:xfrm>
          <a:off x="3438525" y="4343400"/>
          <a:ext cx="9239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~495 cfm rating @ 2.0 PR
@ 60% eff</a:t>
          </a:r>
        </a:p>
      </cdr:txBody>
    </cdr:sp>
  </cdr:relSizeAnchor>
  <cdr:relSizeAnchor xmlns:cdr="http://schemas.openxmlformats.org/drawingml/2006/chartDrawing">
    <cdr:from>
      <cdr:x>0.60375</cdr:x>
      <cdr:y>0.81525</cdr:y>
    </cdr:from>
    <cdr:to>
      <cdr:x>0.73975</cdr:x>
      <cdr:y>0.90225</cdr:y>
    </cdr:to>
    <cdr:sp>
      <cdr:nvSpPr>
        <cdr:cNvPr id="4" name="TextBox 6"/>
        <cdr:cNvSpPr txBox="1">
          <a:spLocks noChangeArrowheads="1"/>
        </cdr:cNvSpPr>
      </cdr:nvSpPr>
      <cdr:spPr>
        <a:xfrm>
          <a:off x="3562350" y="5172075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3.5 L disp</a:t>
          </a:r>
        </a:p>
      </cdr:txBody>
    </cdr:sp>
  </cdr:relSizeAnchor>
  <cdr:relSizeAnchor xmlns:cdr="http://schemas.openxmlformats.org/drawingml/2006/chartDrawing">
    <cdr:from>
      <cdr:x>0.0965</cdr:x>
      <cdr:y>0.3455</cdr:y>
    </cdr:from>
    <cdr:to>
      <cdr:x>0.27</cdr:x>
      <cdr:y>0.3805</cdr:y>
    </cdr:to>
    <cdr:sp>
      <cdr:nvSpPr>
        <cdr:cNvPr id="5" name="TextBox 8"/>
        <cdr:cNvSpPr txBox="1">
          <a:spLocks noChangeArrowheads="1"/>
        </cdr:cNvSpPr>
      </cdr:nvSpPr>
      <cdr:spPr>
        <a:xfrm>
          <a:off x="561975" y="219075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workbookViewId="0" topLeftCell="C1">
      <selection activeCell="G3" sqref="G3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3.5</v>
      </c>
    </row>
    <row r="6" spans="4:10" ht="12.75">
      <c r="D6" s="5"/>
      <c r="E6" s="1">
        <v>3000</v>
      </c>
      <c r="F6" s="9">
        <v>4000</v>
      </c>
      <c r="G6" s="1">
        <v>5000</v>
      </c>
      <c r="H6" s="9">
        <v>6000</v>
      </c>
      <c r="I6" s="1">
        <v>7000</v>
      </c>
      <c r="J6" s="9">
        <v>8000</v>
      </c>
    </row>
    <row r="7" spans="4:10" ht="12.75">
      <c r="D7" s="7" t="s">
        <v>0</v>
      </c>
      <c r="E7" s="2">
        <v>0.88</v>
      </c>
      <c r="F7" s="10">
        <v>0.93</v>
      </c>
      <c r="G7" s="2">
        <v>0.96</v>
      </c>
      <c r="H7" s="10">
        <v>0.94</v>
      </c>
      <c r="I7" s="2">
        <v>0.9</v>
      </c>
      <c r="J7" s="10">
        <v>0.85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 aca="true" t="shared" si="0" ref="E12:E17">1.05*E11</f>
        <v>0.525</v>
      </c>
      <c r="F12" s="20">
        <f aca="true" t="shared" si="1" ref="F12:J17">1.1*E12</f>
        <v>0.5775000000000001</v>
      </c>
      <c r="G12" s="20">
        <f t="shared" si="1"/>
        <v>0.6352500000000002</v>
      </c>
      <c r="H12" s="20">
        <f t="shared" si="1"/>
        <v>0.6987750000000003</v>
      </c>
      <c r="I12" s="20">
        <f t="shared" si="1"/>
        <v>0.7686525000000003</v>
      </c>
      <c r="J12" s="20">
        <f t="shared" si="1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 t="shared" si="0"/>
        <v>0.55125</v>
      </c>
      <c r="F13" s="20">
        <f t="shared" si="1"/>
        <v>0.6063750000000001</v>
      </c>
      <c r="G13" s="20">
        <f t="shared" si="1"/>
        <v>0.6670125000000001</v>
      </c>
      <c r="H13" s="20">
        <f t="shared" si="1"/>
        <v>0.7337137500000002</v>
      </c>
      <c r="I13" s="20">
        <f t="shared" si="1"/>
        <v>0.8070851250000003</v>
      </c>
      <c r="J13" s="20">
        <f t="shared" si="1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 t="shared" si="0"/>
        <v>0.5788125000000001</v>
      </c>
      <c r="F14" s="20">
        <f t="shared" si="1"/>
        <v>0.6366937500000002</v>
      </c>
      <c r="G14" s="20">
        <f t="shared" si="1"/>
        <v>0.7003631250000002</v>
      </c>
      <c r="H14" s="20">
        <f t="shared" si="1"/>
        <v>0.7703994375000003</v>
      </c>
      <c r="I14" s="20">
        <f t="shared" si="1"/>
        <v>0.8474393812500004</v>
      </c>
      <c r="J14" s="20">
        <f t="shared" si="1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 t="shared" si="0"/>
        <v>0.6077531250000001</v>
      </c>
      <c r="F15" s="20">
        <f t="shared" si="1"/>
        <v>0.6685284375000001</v>
      </c>
      <c r="G15" s="20">
        <f t="shared" si="1"/>
        <v>0.7353812812500002</v>
      </c>
      <c r="H15" s="20">
        <f t="shared" si="1"/>
        <v>0.8089194093750003</v>
      </c>
      <c r="I15" s="20">
        <f t="shared" si="1"/>
        <v>0.8898113503125004</v>
      </c>
      <c r="J15" s="20">
        <f t="shared" si="1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 t="shared" si="0"/>
        <v>0.6381407812500002</v>
      </c>
      <c r="F16" s="20">
        <f t="shared" si="1"/>
        <v>0.7019548593750002</v>
      </c>
      <c r="G16" s="20">
        <f t="shared" si="1"/>
        <v>0.7721503453125004</v>
      </c>
      <c r="H16" s="20">
        <f t="shared" si="1"/>
        <v>0.8493653798437505</v>
      </c>
      <c r="I16" s="20">
        <f t="shared" si="1"/>
        <v>0.9343019178281257</v>
      </c>
      <c r="J16" s="20">
        <f t="shared" si="1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 t="shared" si="0"/>
        <v>0.6700478203125002</v>
      </c>
      <c r="F17" s="20">
        <f t="shared" si="1"/>
        <v>0.7370526023437503</v>
      </c>
      <c r="G17" s="20">
        <f t="shared" si="1"/>
        <v>0.8107578625781253</v>
      </c>
      <c r="H17" s="20">
        <f t="shared" si="1"/>
        <v>0.891833648835938</v>
      </c>
      <c r="I17" s="20">
        <f t="shared" si="1"/>
        <v>0.9810170137195319</v>
      </c>
      <c r="J17" s="20">
        <f t="shared" si="1"/>
        <v>1.0791187150914852</v>
      </c>
      <c r="M17" s="6"/>
      <c r="O17" s="6">
        <v>30</v>
      </c>
    </row>
    <row r="18" spans="4:6" ht="12.75">
      <c r="D18" s="5"/>
      <c r="F18" s="6"/>
    </row>
    <row r="19" spans="4:10" ht="12.75">
      <c r="D19" s="21" t="s">
        <v>14</v>
      </c>
      <c r="E19" s="23" t="s">
        <v>18</v>
      </c>
      <c r="F19" s="24"/>
      <c r="G19" s="24"/>
      <c r="H19" s="24"/>
      <c r="I19" s="24"/>
      <c r="J19" s="25"/>
    </row>
    <row r="20" spans="3:16" ht="12.75">
      <c r="C20" s="12"/>
      <c r="D20" s="22"/>
      <c r="E20" s="26"/>
      <c r="F20" s="27"/>
      <c r="G20" s="27"/>
      <c r="H20" s="27"/>
      <c r="I20" s="27"/>
      <c r="J20" s="28"/>
      <c r="O20" s="6" t="s">
        <v>10</v>
      </c>
      <c r="P20" s="6" t="s">
        <v>9</v>
      </c>
    </row>
    <row r="21" spans="3:16" ht="12.75">
      <c r="C21" s="13"/>
      <c r="D21" s="8">
        <v>0</v>
      </c>
      <c r="E21" s="19">
        <v>0.5</v>
      </c>
      <c r="F21" s="20">
        <f aca="true" t="shared" si="2" ref="F21:J25">1.15*E21</f>
        <v>0.575</v>
      </c>
      <c r="G21" s="20">
        <f t="shared" si="2"/>
        <v>0.6612499999999999</v>
      </c>
      <c r="H21" s="20">
        <f t="shared" si="2"/>
        <v>0.7604374999999998</v>
      </c>
      <c r="I21" s="20">
        <f t="shared" si="2"/>
        <v>0.8745031249999997</v>
      </c>
      <c r="J21" s="20">
        <f t="shared" si="2"/>
        <v>1.0056785937499997</v>
      </c>
      <c r="M21" s="6"/>
      <c r="N21" s="7" t="s">
        <v>8</v>
      </c>
      <c r="O21" s="11">
        <f>1+14.7/14.7</f>
        <v>2</v>
      </c>
      <c r="P21" s="8">
        <v>495</v>
      </c>
    </row>
    <row r="22" spans="3:13" ht="12.75">
      <c r="C22" s="13"/>
      <c r="D22" s="8">
        <v>5</v>
      </c>
      <c r="E22" s="19">
        <f aca="true" t="shared" si="3" ref="E22:E27">1.1*E21</f>
        <v>0.55</v>
      </c>
      <c r="F22" s="20">
        <f t="shared" si="2"/>
        <v>0.6325</v>
      </c>
      <c r="G22" s="20">
        <f t="shared" si="2"/>
        <v>0.7273749999999999</v>
      </c>
      <c r="H22" s="20">
        <f t="shared" si="2"/>
        <v>0.8364812499999998</v>
      </c>
      <c r="I22" s="20">
        <f t="shared" si="2"/>
        <v>0.9619534374999997</v>
      </c>
      <c r="J22" s="20">
        <f t="shared" si="2"/>
        <v>1.1062464531249996</v>
      </c>
      <c r="M22" s="6"/>
    </row>
    <row r="23" spans="3:13" ht="12.75">
      <c r="C23" s="13"/>
      <c r="D23" s="8">
        <v>10</v>
      </c>
      <c r="E23" s="19">
        <f t="shared" si="3"/>
        <v>0.6050000000000001</v>
      </c>
      <c r="F23" s="20">
        <f t="shared" si="2"/>
        <v>0.6957500000000001</v>
      </c>
      <c r="G23" s="20">
        <f t="shared" si="2"/>
        <v>0.8001125</v>
      </c>
      <c r="H23" s="20">
        <f t="shared" si="2"/>
        <v>0.9201293749999999</v>
      </c>
      <c r="I23" s="20">
        <f t="shared" si="2"/>
        <v>1.05814878125</v>
      </c>
      <c r="J23" s="20">
        <f t="shared" si="2"/>
        <v>1.2168710984374997</v>
      </c>
      <c r="M23" s="6"/>
    </row>
    <row r="24" spans="3:13" ht="12.75">
      <c r="C24" s="13"/>
      <c r="D24" s="8">
        <v>15</v>
      </c>
      <c r="E24" s="19">
        <f t="shared" si="3"/>
        <v>0.6655000000000002</v>
      </c>
      <c r="F24" s="20">
        <f t="shared" si="2"/>
        <v>0.7653250000000001</v>
      </c>
      <c r="G24" s="20">
        <f t="shared" si="2"/>
        <v>0.8801237500000001</v>
      </c>
      <c r="H24" s="20">
        <f t="shared" si="2"/>
        <v>1.0121423125</v>
      </c>
      <c r="I24" s="20">
        <f t="shared" si="2"/>
        <v>1.1639636593749998</v>
      </c>
      <c r="J24" s="20">
        <f t="shared" si="2"/>
        <v>1.3385582082812497</v>
      </c>
      <c r="M24" s="6"/>
    </row>
    <row r="25" spans="3:13" ht="12.75">
      <c r="C25" s="13"/>
      <c r="D25" s="8">
        <v>20</v>
      </c>
      <c r="E25" s="19">
        <f t="shared" si="3"/>
        <v>0.7320500000000003</v>
      </c>
      <c r="F25" s="20">
        <f t="shared" si="2"/>
        <v>0.8418575000000003</v>
      </c>
      <c r="G25" s="20">
        <f t="shared" si="2"/>
        <v>0.9681361250000002</v>
      </c>
      <c r="H25" s="20">
        <f t="shared" si="2"/>
        <v>1.1133565437500001</v>
      </c>
      <c r="I25" s="20">
        <f t="shared" si="2"/>
        <v>1.2803600253125</v>
      </c>
      <c r="J25" s="20">
        <f t="shared" si="2"/>
        <v>1.472414029109375</v>
      </c>
      <c r="M25" s="6"/>
    </row>
    <row r="26" spans="3:13" ht="12.75">
      <c r="C26" s="13"/>
      <c r="D26" s="8">
        <v>25</v>
      </c>
      <c r="E26" s="19">
        <f t="shared" si="3"/>
        <v>0.8052550000000004</v>
      </c>
      <c r="F26" s="20">
        <f aca="true" t="shared" si="4" ref="F26:J27">1.15*E26</f>
        <v>0.9260432500000004</v>
      </c>
      <c r="G26" s="20">
        <f t="shared" si="4"/>
        <v>1.0649497375000003</v>
      </c>
      <c r="H26" s="20">
        <f t="shared" si="4"/>
        <v>1.2246921981250003</v>
      </c>
      <c r="I26" s="20">
        <f t="shared" si="4"/>
        <v>1.4083960278437502</v>
      </c>
      <c r="J26" s="20">
        <f t="shared" si="4"/>
        <v>1.6196554320203125</v>
      </c>
      <c r="M26" s="6"/>
    </row>
    <row r="27" spans="3:13" ht="12.75">
      <c r="C27" s="13"/>
      <c r="D27" s="8">
        <v>30</v>
      </c>
      <c r="E27" s="19">
        <f t="shared" si="3"/>
        <v>0.8857805000000005</v>
      </c>
      <c r="F27" s="20">
        <f t="shared" si="4"/>
        <v>1.0186475750000006</v>
      </c>
      <c r="G27" s="20">
        <f t="shared" si="4"/>
        <v>1.1714447112500006</v>
      </c>
      <c r="H27" s="20">
        <f t="shared" si="4"/>
        <v>1.3471614179375007</v>
      </c>
      <c r="I27" s="20">
        <f t="shared" si="4"/>
        <v>1.5492356306281256</v>
      </c>
      <c r="J27" s="20">
        <f t="shared" si="4"/>
        <v>1.7816209752223444</v>
      </c>
      <c r="M27" s="6"/>
    </row>
    <row r="28" spans="4:6" ht="12.75">
      <c r="D28" s="5"/>
      <c r="F28" s="6"/>
    </row>
    <row r="29" spans="4:10" ht="12.75">
      <c r="D29" s="21" t="s">
        <v>14</v>
      </c>
      <c r="E29" s="23" t="s">
        <v>2</v>
      </c>
      <c r="F29" s="24"/>
      <c r="G29" s="24"/>
      <c r="H29" s="24"/>
      <c r="I29" s="24"/>
      <c r="J29" s="25"/>
    </row>
    <row r="30" spans="3:10" ht="12.75">
      <c r="C30" s="12"/>
      <c r="D30" s="22"/>
      <c r="E30" s="26"/>
      <c r="F30" s="27"/>
      <c r="G30" s="27"/>
      <c r="H30" s="27"/>
      <c r="I30" s="27"/>
      <c r="J30" s="28"/>
    </row>
    <row r="31" spans="3:10" ht="12.75">
      <c r="C31" s="13"/>
      <c r="D31" s="8">
        <v>0</v>
      </c>
      <c r="E31" s="3">
        <f aca="true" t="shared" si="5" ref="E31:J31">(($G$3+$D31+E21)/($G$3-E11))</f>
        <v>1.0714285714285714</v>
      </c>
      <c r="F31" s="14">
        <f t="shared" si="5"/>
        <v>1.0806451612903225</v>
      </c>
      <c r="G31" s="3">
        <f t="shared" si="5"/>
        <v>1.0911299028427492</v>
      </c>
      <c r="H31" s="14">
        <f t="shared" si="5"/>
        <v>1.1030711265314974</v>
      </c>
      <c r="I31" s="3">
        <f t="shared" si="5"/>
        <v>1.1166878965278055</v>
      </c>
      <c r="J31" s="14">
        <f t="shared" si="5"/>
        <v>1.1322356563594285</v>
      </c>
    </row>
    <row r="32" spans="3:10" ht="12.75">
      <c r="C32" s="13"/>
      <c r="D32" s="8">
        <v>5</v>
      </c>
      <c r="E32" s="3">
        <f aca="true" t="shared" si="6" ref="E32:J32">(($G$3+$D32+E22)/($G$3-E12))</f>
        <v>1.4347048300536673</v>
      </c>
      <c r="F32" s="14">
        <f t="shared" si="6"/>
        <v>1.4460405817920632</v>
      </c>
      <c r="G32" s="3">
        <f t="shared" si="6"/>
        <v>1.4589065796354064</v>
      </c>
      <c r="H32" s="14">
        <f t="shared" si="6"/>
        <v>1.4735272593556006</v>
      </c>
      <c r="I32" s="3">
        <f t="shared" si="6"/>
        <v>1.4901635427622817</v>
      </c>
      <c r="J32" s="14">
        <f t="shared" si="6"/>
        <v>1.5091195752314226</v>
      </c>
    </row>
    <row r="33" spans="3:10" ht="12.75">
      <c r="C33" s="13"/>
      <c r="D33" s="8">
        <v>10</v>
      </c>
      <c r="E33" s="3">
        <f aca="true" t="shared" si="7" ref="E33:J33">(($G$3+$D33+E23)/($G$3-E13))</f>
        <v>1.7998028497177165</v>
      </c>
      <c r="F33" s="14">
        <f t="shared" si="7"/>
        <v>1.8134756048187568</v>
      </c>
      <c r="G33" s="3">
        <f t="shared" si="7"/>
        <v>1.8289695194187086</v>
      </c>
      <c r="H33" s="14">
        <f t="shared" si="7"/>
        <v>1.8465495278365287</v>
      </c>
      <c r="I33" s="3">
        <f t="shared" si="7"/>
        <v>1.8665236010422508</v>
      </c>
      <c r="J33" s="14">
        <f t="shared" si="7"/>
        <v>1.8892507513906345</v>
      </c>
    </row>
    <row r="34" spans="3:10" ht="12.75">
      <c r="C34" s="13"/>
      <c r="D34" s="8">
        <v>15</v>
      </c>
      <c r="E34" s="3">
        <f aca="true" t="shared" si="8" ref="E34:J34">(($G$3+$D34+E24)/($G$3-E14))</f>
        <v>2.166876927704623</v>
      </c>
      <c r="F34" s="14">
        <f t="shared" si="8"/>
        <v>2.183124606368701</v>
      </c>
      <c r="G34" s="3">
        <f t="shared" si="8"/>
        <v>2.2015161721420298</v>
      </c>
      <c r="H34" s="14">
        <f t="shared" si="8"/>
        <v>2.222361981588785</v>
      </c>
      <c r="I34" s="3">
        <f t="shared" si="8"/>
        <v>2.2460228901867736</v>
      </c>
      <c r="J34" s="14">
        <f t="shared" si="8"/>
        <v>2.2729197286634237</v>
      </c>
    </row>
    <row r="35" spans="3:10" ht="12.75">
      <c r="C35" s="13"/>
      <c r="D35" s="8">
        <v>20</v>
      </c>
      <c r="E35" s="3">
        <f aca="true" t="shared" si="9" ref="E35:J35">(($G$3+$D35+E25)/($G$3-E15))</f>
        <v>2.5360944357677924</v>
      </c>
      <c r="F35" s="14">
        <f t="shared" si="9"/>
        <v>2.555176962935682</v>
      </c>
      <c r="G35" s="3">
        <f t="shared" si="9"/>
        <v>2.5767612492372</v>
      </c>
      <c r="H35" s="14">
        <f t="shared" si="9"/>
        <v>2.6012085976717088</v>
      </c>
      <c r="I35" s="3">
        <f t="shared" si="9"/>
        <v>2.6289393149693074</v>
      </c>
      <c r="J35" s="14">
        <f t="shared" si="9"/>
        <v>2.6604438982329977</v>
      </c>
    </row>
    <row r="36" spans="3:10" ht="12.75">
      <c r="C36" s="13"/>
      <c r="D36" s="8">
        <v>25</v>
      </c>
      <c r="E36" s="3">
        <f aca="true" t="shared" si="10" ref="E36:J36">(($G$3+$D36+E26)/($G$3-E16))</f>
        <v>2.9076370178021866</v>
      </c>
      <c r="F36" s="14">
        <f t="shared" si="10"/>
        <v>2.929838454505074</v>
      </c>
      <c r="G36" s="3">
        <f t="shared" si="10"/>
        <v>2.954938374026316</v>
      </c>
      <c r="H36" s="14">
        <f t="shared" si="10"/>
        <v>2.983355230825074</v>
      </c>
      <c r="I36" s="3">
        <f t="shared" si="10"/>
        <v>3.015576181929467</v>
      </c>
      <c r="J36" s="14">
        <f t="shared" si="10"/>
        <v>3.052170263133984</v>
      </c>
    </row>
    <row r="37" spans="3:10" ht="12.75">
      <c r="C37" s="13"/>
      <c r="D37" s="8">
        <v>30</v>
      </c>
      <c r="E37" s="3">
        <f aca="true" t="shared" si="11" ref="E37:J37">(($G$3+$D37+E27)/($G$3-E17))</f>
        <v>3.28170191120831</v>
      </c>
      <c r="F37" s="14">
        <f t="shared" si="11"/>
        <v>3.3073328161343962</v>
      </c>
      <c r="G37" s="3">
        <f t="shared" si="11"/>
        <v>3.3363019115864225</v>
      </c>
      <c r="H37" s="14">
        <f t="shared" si="11"/>
        <v>3.3690917817164743</v>
      </c>
      <c r="I37" s="3">
        <f t="shared" si="11"/>
        <v>3.406264781704399</v>
      </c>
      <c r="J37" s="14">
        <f t="shared" si="11"/>
        <v>3.448478530785084</v>
      </c>
    </row>
    <row r="38" ht="12.75">
      <c r="C38" s="12"/>
    </row>
    <row r="39" spans="3:10" ht="12.75" customHeight="1">
      <c r="C39" s="12"/>
      <c r="D39" s="21" t="s">
        <v>14</v>
      </c>
      <c r="E39" s="23" t="s">
        <v>6</v>
      </c>
      <c r="F39" s="24"/>
      <c r="G39" s="24"/>
      <c r="H39" s="24"/>
      <c r="I39" s="24"/>
      <c r="J39" s="25"/>
    </row>
    <row r="40" spans="3:11" ht="12.75">
      <c r="C40" s="12"/>
      <c r="D40" s="22"/>
      <c r="E40" s="26"/>
      <c r="F40" s="27"/>
      <c r="G40" s="27"/>
      <c r="H40" s="27"/>
      <c r="I40" s="27"/>
      <c r="J40" s="28"/>
      <c r="K40" s="5" t="s">
        <v>23</v>
      </c>
    </row>
    <row r="41" spans="4:11" ht="12.75">
      <c r="D41" s="8">
        <v>0</v>
      </c>
      <c r="E41" s="4">
        <f aca="true" t="shared" si="12" ref="E41:E47">(E$6*E$7*K41*$G$4*61.2374)/(2*1728)</f>
        <v>163.72499305555556</v>
      </c>
      <c r="F41" s="4">
        <f aca="true" t="shared" si="13" ref="F41:F47">(F$6*F$7*K41*$G$4*61.2374)/(2*1728)</f>
        <v>230.70339930555554</v>
      </c>
      <c r="G41" s="4">
        <f aca="true" t="shared" si="14" ref="G41:G47">(G$6*G$7*K41*$G$4*61.2374)/(2*1728)</f>
        <v>297.68180555555557</v>
      </c>
      <c r="H41" s="4">
        <f aca="true" t="shared" si="15" ref="H41:H47">(H$6*H$7*K41*$G$4*61.2374)/(2*1728)</f>
        <v>349.7761215277778</v>
      </c>
      <c r="I41" s="4">
        <f aca="true" t="shared" si="16" ref="I41:I47">(I$6*I$7*K41*$G$4*61.2374)/(2*1728)</f>
        <v>390.7073697916666</v>
      </c>
      <c r="J41" s="4">
        <f aca="true" t="shared" si="17" ref="J41:J47">(J$6*J$7*K41*$G$4*61.2374)/(2*1728)</f>
        <v>421.71589120370373</v>
      </c>
      <c r="K41" s="5">
        <f>($G$3+D51)/$G$3</f>
        <v>1</v>
      </c>
    </row>
    <row r="42" spans="4:11" ht="12.75">
      <c r="D42" s="8">
        <v>5</v>
      </c>
      <c r="E42" s="4">
        <f t="shared" si="12"/>
        <v>220.18188721264372</v>
      </c>
      <c r="F42" s="4">
        <f t="shared" si="13"/>
        <v>310.2562956178161</v>
      </c>
      <c r="G42" s="4">
        <f t="shared" si="14"/>
        <v>400.33070402298847</v>
      </c>
      <c r="H42" s="4">
        <f t="shared" si="15"/>
        <v>470.38857722701147</v>
      </c>
      <c r="I42" s="4">
        <f t="shared" si="16"/>
        <v>525.4340490301724</v>
      </c>
      <c r="J42" s="4">
        <f t="shared" si="17"/>
        <v>567.1351640325671</v>
      </c>
      <c r="K42" s="5">
        <f aca="true" t="shared" si="18" ref="K42:K47">($G$3+D42)/$G$3</f>
        <v>1.3448275862068966</v>
      </c>
    </row>
    <row r="43" spans="4:11" ht="12.75">
      <c r="D43" s="8">
        <v>10</v>
      </c>
      <c r="E43" s="4">
        <f t="shared" si="12"/>
        <v>276.6387813697318</v>
      </c>
      <c r="F43" s="4">
        <f t="shared" si="13"/>
        <v>389.8091919300766</v>
      </c>
      <c r="G43" s="4">
        <f t="shared" si="14"/>
        <v>502.9796024904215</v>
      </c>
      <c r="H43" s="4">
        <f t="shared" si="15"/>
        <v>591.0010329262452</v>
      </c>
      <c r="I43" s="4">
        <f t="shared" si="16"/>
        <v>660.1607282686782</v>
      </c>
      <c r="J43" s="4">
        <f t="shared" si="17"/>
        <v>712.5544368614304</v>
      </c>
      <c r="K43" s="5">
        <f t="shared" si="18"/>
        <v>1.6896551724137931</v>
      </c>
    </row>
    <row r="44" spans="4:11" ht="12.75">
      <c r="D44" s="8">
        <v>15</v>
      </c>
      <c r="E44" s="4">
        <f t="shared" si="12"/>
        <v>333.0956755268199</v>
      </c>
      <c r="F44" s="4">
        <f t="shared" si="13"/>
        <v>469.36208824233717</v>
      </c>
      <c r="G44" s="4">
        <f t="shared" si="14"/>
        <v>605.6285009578545</v>
      </c>
      <c r="H44" s="4">
        <f t="shared" si="15"/>
        <v>711.6134886254788</v>
      </c>
      <c r="I44" s="4">
        <f t="shared" si="16"/>
        <v>794.8874075071838</v>
      </c>
      <c r="J44" s="4">
        <f t="shared" si="17"/>
        <v>857.9737096902936</v>
      </c>
      <c r="K44" s="5">
        <f t="shared" si="18"/>
        <v>2.0344827586206895</v>
      </c>
    </row>
    <row r="45" spans="4:11" ht="12.75">
      <c r="D45" s="8">
        <v>20</v>
      </c>
      <c r="E45" s="4">
        <f t="shared" si="12"/>
        <v>389.55256968390813</v>
      </c>
      <c r="F45" s="4">
        <f t="shared" si="13"/>
        <v>548.9149845545977</v>
      </c>
      <c r="G45" s="4">
        <f t="shared" si="14"/>
        <v>708.2773994252874</v>
      </c>
      <c r="H45" s="4">
        <f t="shared" si="15"/>
        <v>832.2259443247126</v>
      </c>
      <c r="I45" s="4">
        <f t="shared" si="16"/>
        <v>929.6140867456896</v>
      </c>
      <c r="J45" s="4">
        <f t="shared" si="17"/>
        <v>1003.392982519157</v>
      </c>
      <c r="K45" s="5">
        <f t="shared" si="18"/>
        <v>2.3793103448275863</v>
      </c>
    </row>
    <row r="46" spans="4:11" ht="12.75">
      <c r="D46" s="8">
        <v>25</v>
      </c>
      <c r="E46" s="4">
        <f t="shared" si="12"/>
        <v>446.00946384099615</v>
      </c>
      <c r="F46" s="4">
        <f t="shared" si="13"/>
        <v>628.4678808668583</v>
      </c>
      <c r="G46" s="4">
        <f t="shared" si="14"/>
        <v>810.9262978927202</v>
      </c>
      <c r="H46" s="4">
        <f t="shared" si="15"/>
        <v>952.8384000239464</v>
      </c>
      <c r="I46" s="4">
        <f t="shared" si="16"/>
        <v>1064.3407659841953</v>
      </c>
      <c r="J46" s="4">
        <f t="shared" si="17"/>
        <v>1148.8122553480205</v>
      </c>
      <c r="K46" s="5">
        <f t="shared" si="18"/>
        <v>2.7241379310344827</v>
      </c>
    </row>
    <row r="47" spans="4:11" ht="12.75">
      <c r="D47" s="8">
        <v>30</v>
      </c>
      <c r="E47" s="4">
        <f t="shared" si="12"/>
        <v>502.46635799808433</v>
      </c>
      <c r="F47" s="4">
        <f t="shared" si="13"/>
        <v>708.0207771791188</v>
      </c>
      <c r="G47" s="4">
        <f t="shared" si="14"/>
        <v>913.5751963601533</v>
      </c>
      <c r="H47" s="4">
        <f t="shared" si="15"/>
        <v>1073.4508557231802</v>
      </c>
      <c r="I47" s="4">
        <f t="shared" si="16"/>
        <v>1199.0674452227013</v>
      </c>
      <c r="J47" s="4">
        <f t="shared" si="17"/>
        <v>1294.2315281768838</v>
      </c>
      <c r="K47" s="5">
        <f t="shared" si="18"/>
        <v>3.0689655172413794</v>
      </c>
    </row>
    <row r="49" spans="4:10" ht="12.75" customHeight="1">
      <c r="D49" s="21" t="s">
        <v>14</v>
      </c>
      <c r="E49" s="23" t="s">
        <v>7</v>
      </c>
      <c r="F49" s="24"/>
      <c r="G49" s="24"/>
      <c r="H49" s="24"/>
      <c r="I49" s="24"/>
      <c r="J49" s="25"/>
    </row>
    <row r="50" spans="4:10" ht="12.75">
      <c r="D50" s="22"/>
      <c r="E50" s="26"/>
      <c r="F50" s="27"/>
      <c r="G50" s="27"/>
      <c r="H50" s="27"/>
      <c r="I50" s="27"/>
      <c r="J50" s="28"/>
    </row>
    <row r="51" spans="4:10" ht="12.75">
      <c r="D51" s="8">
        <v>0</v>
      </c>
      <c r="E51" s="4">
        <f aca="true" t="shared" si="19" ref="E51:J51">E41/2</f>
        <v>81.86249652777778</v>
      </c>
      <c r="F51" s="15">
        <f t="shared" si="19"/>
        <v>115.35169965277777</v>
      </c>
      <c r="G51" s="4">
        <f t="shared" si="19"/>
        <v>148.84090277777779</v>
      </c>
      <c r="H51" s="15">
        <f t="shared" si="19"/>
        <v>174.8880607638889</v>
      </c>
      <c r="I51" s="4">
        <f t="shared" si="19"/>
        <v>195.3536848958333</v>
      </c>
      <c r="J51" s="15">
        <f t="shared" si="19"/>
        <v>210.85794560185187</v>
      </c>
    </row>
    <row r="52" spans="4:10" ht="12.75">
      <c r="D52" s="8">
        <v>5</v>
      </c>
      <c r="E52" s="4">
        <f aca="true" t="shared" si="20" ref="E52:E57">E42/2</f>
        <v>110.09094360632186</v>
      </c>
      <c r="F52" s="15">
        <f aca="true" t="shared" si="21" ref="F52:J55">F42/2</f>
        <v>155.12814780890804</v>
      </c>
      <c r="G52" s="4">
        <f t="shared" si="21"/>
        <v>200.16535201149424</v>
      </c>
      <c r="H52" s="15">
        <f t="shared" si="21"/>
        <v>235.19428861350573</v>
      </c>
      <c r="I52" s="4">
        <f t="shared" si="21"/>
        <v>262.7170245150862</v>
      </c>
      <c r="J52" s="15">
        <f t="shared" si="21"/>
        <v>283.56758201628355</v>
      </c>
    </row>
    <row r="53" spans="4:10" ht="12.75">
      <c r="D53" s="8">
        <v>10</v>
      </c>
      <c r="E53" s="4">
        <f t="shared" si="20"/>
        <v>138.3193906848659</v>
      </c>
      <c r="F53" s="15">
        <f t="shared" si="21"/>
        <v>194.9045959650383</v>
      </c>
      <c r="G53" s="4">
        <f t="shared" si="21"/>
        <v>251.48980124521074</v>
      </c>
      <c r="H53" s="15">
        <f t="shared" si="21"/>
        <v>295.5005164631226</v>
      </c>
      <c r="I53" s="4">
        <f t="shared" si="21"/>
        <v>330.0803641343391</v>
      </c>
      <c r="J53" s="15">
        <f t="shared" si="21"/>
        <v>356.2772184307152</v>
      </c>
    </row>
    <row r="54" spans="4:10" ht="12.75">
      <c r="D54" s="8">
        <v>15</v>
      </c>
      <c r="E54" s="4">
        <f t="shared" si="20"/>
        <v>166.54783776340994</v>
      </c>
      <c r="F54" s="15">
        <f t="shared" si="21"/>
        <v>234.68104412116858</v>
      </c>
      <c r="G54" s="4">
        <f t="shared" si="21"/>
        <v>302.81425047892725</v>
      </c>
      <c r="H54" s="15">
        <f t="shared" si="21"/>
        <v>355.8067443127394</v>
      </c>
      <c r="I54" s="4">
        <f t="shared" si="21"/>
        <v>397.4437037535919</v>
      </c>
      <c r="J54" s="15">
        <f t="shared" si="21"/>
        <v>428.9868548451468</v>
      </c>
    </row>
    <row r="55" spans="4:10" ht="12.75">
      <c r="D55" s="8">
        <v>20</v>
      </c>
      <c r="E55" s="4">
        <f t="shared" si="20"/>
        <v>194.77628484195407</v>
      </c>
      <c r="F55" s="15">
        <f t="shared" si="21"/>
        <v>274.45749227729885</v>
      </c>
      <c r="G55" s="4">
        <f t="shared" si="21"/>
        <v>354.1386997126437</v>
      </c>
      <c r="H55" s="15">
        <f t="shared" si="21"/>
        <v>416.1129721623563</v>
      </c>
      <c r="I55" s="4">
        <f t="shared" si="21"/>
        <v>464.8070433728448</v>
      </c>
      <c r="J55" s="15">
        <f t="shared" si="21"/>
        <v>501.6964912595785</v>
      </c>
    </row>
    <row r="56" spans="4:10" ht="12.75">
      <c r="D56" s="8">
        <v>25</v>
      </c>
      <c r="E56" s="4">
        <f t="shared" si="20"/>
        <v>223.00473192049807</v>
      </c>
      <c r="F56" s="15">
        <f aca="true" t="shared" si="22" ref="F56:J57">F46/2</f>
        <v>314.23394043342915</v>
      </c>
      <c r="G56" s="4">
        <f t="shared" si="22"/>
        <v>405.4631489463601</v>
      </c>
      <c r="H56" s="15">
        <f t="shared" si="22"/>
        <v>476.4192000119732</v>
      </c>
      <c r="I56" s="4">
        <f t="shared" si="22"/>
        <v>532.1703829920976</v>
      </c>
      <c r="J56" s="15">
        <f t="shared" si="22"/>
        <v>574.4061276740102</v>
      </c>
    </row>
    <row r="57" spans="4:10" ht="12.75">
      <c r="D57" s="8">
        <v>30</v>
      </c>
      <c r="E57" s="4">
        <f t="shared" si="20"/>
        <v>251.23317899904217</v>
      </c>
      <c r="F57" s="15">
        <f t="shared" si="22"/>
        <v>354.0103885895594</v>
      </c>
      <c r="G57" s="4">
        <f t="shared" si="22"/>
        <v>456.78759818007666</v>
      </c>
      <c r="H57" s="15">
        <f t="shared" si="22"/>
        <v>536.7254278615901</v>
      </c>
      <c r="I57" s="4">
        <f t="shared" si="22"/>
        <v>599.5337226113506</v>
      </c>
      <c r="J57" s="15">
        <f t="shared" si="22"/>
        <v>647.1157640884419</v>
      </c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21">
      <c r="B81" s="16" t="s">
        <v>11</v>
      </c>
    </row>
    <row r="82" spans="2:4" s="18" customFormat="1" ht="21">
      <c r="B82" s="16" t="s">
        <v>12</v>
      </c>
      <c r="D82" s="17"/>
    </row>
    <row r="83" spans="2:4" s="18" customFormat="1" ht="21">
      <c r="B83" s="16" t="s">
        <v>13</v>
      </c>
      <c r="D83" s="17"/>
    </row>
    <row r="84" spans="2:4" s="18" customFormat="1" ht="21">
      <c r="B84" s="16" t="s">
        <v>15</v>
      </c>
      <c r="D84" s="17"/>
    </row>
    <row r="85" s="18" customFormat="1" ht="18">
      <c r="D85" s="17"/>
    </row>
    <row r="86" spans="2:4" s="18" customFormat="1" ht="21">
      <c r="B86" s="16" t="s">
        <v>16</v>
      </c>
      <c r="D86" s="17"/>
    </row>
    <row r="87" s="18" customFormat="1" ht="18">
      <c r="D87" s="17"/>
    </row>
  </sheetData>
  <mergeCells count="10">
    <mergeCell ref="D49:D50"/>
    <mergeCell ref="E49:J50"/>
    <mergeCell ref="E29:J30"/>
    <mergeCell ref="D29:D30"/>
    <mergeCell ref="D39:D40"/>
    <mergeCell ref="E39:J40"/>
    <mergeCell ref="D19:D20"/>
    <mergeCell ref="E19:J20"/>
    <mergeCell ref="D9:D10"/>
    <mergeCell ref="E9:J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2005-05-09T10:08:14Z</dcterms:modified>
  <cp:category/>
  <cp:version/>
  <cp:contentType/>
  <cp:contentStatus/>
</cp:coreProperties>
</file>