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65" windowWidth="14805" windowHeight="11400" activeTab="1"/>
  </bookViews>
  <sheets>
    <sheet name="Raw 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<sst xmlns="http://schemas.openxmlformats.org/spreadsheetml/2006/main" count="28" uniqueCount="24">
  <si>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 xml:space="preserve">Volumetric Efficiency = </t>
  </si>
  <si>
    <t xml:space="preserve">Engine Displacement (L) = </t>
  </si>
  <si>
    <t>Pressure Ratio</t>
  </si>
  <si>
    <t>10 psi</t>
  </si>
  <si>
    <t>15 psi</t>
  </si>
  <si>
    <r>
      <t>Atmospheric Pressure (psi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= </t>
    </r>
  </si>
  <si>
    <t>Total Engine Flow (cfm)</t>
  </si>
  <si>
    <r>
      <t>Flow per turbo (cfm)</t>
    </r>
    <r>
      <rPr>
        <b/>
        <sz val="8"/>
        <rFont val="Arial"/>
        <family val="2"/>
      </rPr>
      <t>, 1/2 values above</t>
    </r>
  </si>
  <si>
    <t>Turbo Rating</t>
  </si>
  <si>
    <t>cfm</t>
  </si>
  <si>
    <t>P.R.</t>
  </si>
  <si>
    <r>
      <t>P.R. = Pressure Ratio = 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>/P</t>
    </r>
    <r>
      <rPr>
        <b/>
        <i/>
        <vertAlign val="subscript"/>
        <sz val="14"/>
        <rFont val="Bookman Old Style"/>
        <family val="1"/>
      </rPr>
      <t>inlet</t>
    </r>
  </si>
  <si>
    <r>
      <t>P</t>
    </r>
    <r>
      <rPr>
        <b/>
        <i/>
        <vertAlign val="subscript"/>
        <sz val="14"/>
        <rFont val="Bookman Old Style"/>
        <family val="1"/>
      </rPr>
      <t>inlet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</si>
  <si>
    <r>
      <t>P</t>
    </r>
    <r>
      <rPr>
        <b/>
        <i/>
        <vertAlign val="subscript"/>
        <sz val="14"/>
        <rFont val="Bookman Old Style"/>
        <family val="1"/>
      </rPr>
      <t>outlet</t>
    </r>
    <r>
      <rPr>
        <b/>
        <i/>
        <sz val="14"/>
        <rFont val="Bookman Old Style"/>
        <family val="1"/>
      </rPr>
      <t xml:space="preserve"> =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 xml:space="preserve"> + P</t>
    </r>
    <r>
      <rPr>
        <b/>
        <i/>
        <vertAlign val="subscript"/>
        <sz val="14"/>
        <rFont val="Bookman Old Style"/>
        <family val="1"/>
      </rPr>
      <t>upper plenum</t>
    </r>
  </si>
  <si>
    <r>
      <t>Manifold Boost (psi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>)</t>
    </r>
  </si>
  <si>
    <r>
      <t>P</t>
    </r>
    <r>
      <rPr>
        <b/>
        <i/>
        <vertAlign val="subscript"/>
        <sz val="14"/>
        <rFont val="Bookman Old Style"/>
        <family val="1"/>
      </rPr>
      <t>upper plenum</t>
    </r>
    <r>
      <rPr>
        <b/>
        <i/>
        <sz val="14"/>
        <rFont val="Bookman Old Style"/>
        <family val="1"/>
      </rPr>
      <t xml:space="preserve"> = 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</si>
  <si>
    <r>
      <t>P.R. = ((P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+ Manifold boost</t>
    </r>
    <r>
      <rPr>
        <b/>
        <i/>
        <sz val="10"/>
        <rFont val="Bookman Old Style"/>
        <family val="1"/>
      </rPr>
      <t xml:space="preserve"> (psi</t>
    </r>
    <r>
      <rPr>
        <b/>
        <i/>
        <vertAlign val="subscript"/>
        <sz val="10"/>
        <rFont val="Bookman Old Style"/>
        <family val="1"/>
      </rPr>
      <t>g</t>
    </r>
    <r>
      <rPr>
        <b/>
        <i/>
        <sz val="10"/>
        <rFont val="Bookman Old Style"/>
        <family val="1"/>
      </rPr>
      <t>)</t>
    </r>
    <r>
      <rPr>
        <b/>
        <i/>
        <sz val="14"/>
        <rFont val="Bookman Old Style"/>
        <family val="1"/>
      </rPr>
      <t xml:space="preserve"> +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turbo to upper plenum</t>
    </r>
    <r>
      <rPr>
        <b/>
        <i/>
        <sz val="14"/>
        <rFont val="Bookman Old Style"/>
        <family val="1"/>
      </rPr>
      <t>) / (P</t>
    </r>
    <r>
      <rPr>
        <b/>
        <i/>
        <vertAlign val="subscript"/>
        <sz val="14"/>
        <rFont val="Bookman Old Style"/>
        <family val="1"/>
      </rPr>
      <t>atm</t>
    </r>
    <r>
      <rPr>
        <b/>
        <i/>
        <sz val="14"/>
        <rFont val="Bookman Old Style"/>
        <family val="1"/>
      </rPr>
      <t xml:space="preserve"> - </t>
    </r>
    <r>
      <rPr>
        <b/>
        <i/>
        <sz val="14"/>
        <rFont val="Symbol"/>
        <family val="1"/>
      </rPr>
      <t>D</t>
    </r>
    <r>
      <rPr>
        <b/>
        <i/>
        <sz val="14"/>
        <rFont val="Bookman Old Style"/>
        <family val="1"/>
      </rPr>
      <t>P</t>
    </r>
    <r>
      <rPr>
        <b/>
        <i/>
        <vertAlign val="subscript"/>
        <sz val="14"/>
        <rFont val="Bookman Old Style"/>
        <family val="1"/>
      </rPr>
      <t>air filter to turbo</t>
    </r>
    <r>
      <rPr>
        <b/>
        <i/>
        <sz val="14"/>
        <rFont val="Bookman Old Style"/>
        <family val="1"/>
      </rPr>
      <t>))</t>
    </r>
  </si>
  <si>
    <t>Pressure drop from filter to turbo (psi)</t>
  </si>
  <si>
    <t>Pressure drop from turbo to intake (psi)</t>
  </si>
  <si>
    <t>for graphing purposes</t>
  </si>
  <si>
    <t>Credit goes to Joe Gonsowski for developing this spreadsheet in its original format</t>
  </si>
  <si>
    <t xml:space="preserve">  0 psi</t>
  </si>
  <si>
    <t xml:space="preserve">  5 psi</t>
  </si>
  <si>
    <t>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</si>
</sst>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sz val="14"/>
      <color indexed="8"/>
      <name val="Bookman Old Style"/>
      <family val="1"/>
    </font>
    <font>
      <b/>
      <i/>
      <vertAlign val="subscript"/>
      <sz val="14"/>
      <color indexed="8"/>
      <name val="Bookman Old Style"/>
      <family val="1"/>
    </font>
    <font>
      <b/>
      <i/>
      <sz val="14"/>
      <color indexed="8"/>
      <name val="Symbol"/>
      <family val="1"/>
    </font>
    <font>
      <b/>
      <i/>
      <sz val="14"/>
      <color indexed="13"/>
      <name val="Symbol"/>
      <family val="1"/>
    </font>
    <font>
      <b/>
      <i/>
      <sz val="14"/>
      <color indexed="13"/>
      <name val="Bookman Old Style"/>
      <family val="1"/>
    </font>
    <font>
      <b/>
      <i/>
      <vertAlign val="subscript"/>
      <sz val="14"/>
      <color indexed="13"/>
      <name val="Bookman Old Style"/>
      <family val="1"/>
    </font>
    <font>
      <b/>
      <i/>
      <vertAlign val="superscript"/>
      <sz val="14"/>
      <color indexed="8"/>
      <name val="Bookman Old Style"/>
      <family val="1"/>
    </font>
    <font>
      <b/>
      <i/>
      <vertAlign val="superscript"/>
      <sz val="14"/>
      <color indexed="13"/>
      <name val="Bookman Old Style"/>
      <family val="1"/>
    </font>
    <font>
      <b/>
      <vertAlign val="subscript"/>
      <sz val="10"/>
      <name val="Arial"/>
      <family val="2"/>
    </font>
    <font>
      <b/>
      <i/>
      <sz val="10"/>
      <name val="Bookman Old Style"/>
      <family val="1"/>
    </font>
    <font>
      <b/>
      <i/>
      <vertAlign val="subscript"/>
      <sz val="10"/>
      <name val="Bookman Old Style"/>
      <family val="1"/>
    </font>
    <font>
      <b/>
      <i/>
      <sz val="14"/>
      <name val="Bookman Old Style"/>
      <family val="1"/>
    </font>
    <font>
      <b/>
      <i/>
      <vertAlign val="subscript"/>
      <sz val="14"/>
      <name val="Bookman Old Style"/>
      <family val="1"/>
    </font>
    <font>
      <sz val="14"/>
      <name val="Arial"/>
      <family val="0"/>
    </font>
    <font>
      <b/>
      <i/>
      <sz val="14"/>
      <name val="Symbol"/>
      <family val="1"/>
    </font>
    <font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16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2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GT42 53 Trim Compressor Flow Map
vs Engine Demand - modified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03725"/>
          <c:w val="0.723"/>
          <c:h val="0.92325"/>
        </c:manualLayout>
      </c:layout>
      <c:scatterChart>
        <c:scatterStyle val="smoothMarker"/>
        <c:varyColors val="0"/>
        <c:ser>
          <c:idx val="5"/>
          <c:order val="0"/>
          <c:tx>
            <c:v>8000  85%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Data'!$J$63:$J$72</c:f>
              <c:numCache>
                <c:ptCount val="10"/>
                <c:pt idx="0">
                  <c:v>358.09703675925925</c:v>
                </c:pt>
                <c:pt idx="1">
                  <c:v>481.57877357279693</c:v>
                </c:pt>
                <c:pt idx="2">
                  <c:v>605.0605103863346</c:v>
                </c:pt>
                <c:pt idx="3">
                  <c:v>728.5422471998722</c:v>
                </c:pt>
                <c:pt idx="4">
                  <c:v>852.02398401341</c:v>
                </c:pt>
                <c:pt idx="5">
                  <c:v>975.5057208269476</c:v>
                </c:pt>
                <c:pt idx="6">
                  <c:v>1098.9874576404854</c:v>
                </c:pt>
                <c:pt idx="7">
                  <c:v>1222.469194454023</c:v>
                </c:pt>
                <c:pt idx="8">
                  <c:v>1345.950931267561</c:v>
                </c:pt>
                <c:pt idx="9">
                  <c:v>1469.4326680810987</c:v>
                </c:pt>
              </c:numCache>
            </c:numRef>
          </c:xVal>
          <c:yVal>
            <c:numRef>
              <c:f>'Raw Data'!$J$37:$J$46</c:f>
              <c:numCache>
                <c:ptCount val="10"/>
                <c:pt idx="0">
                  <c:v>1.1322356563594285</c:v>
                </c:pt>
                <c:pt idx="1">
                  <c:v>1.5091195752314226</c:v>
                </c:pt>
                <c:pt idx="2">
                  <c:v>1.8892507513906345</c:v>
                </c:pt>
                <c:pt idx="3">
                  <c:v>2.2729197286634237</c:v>
                </c:pt>
                <c:pt idx="4">
                  <c:v>2.6604438982329977</c:v>
                </c:pt>
                <c:pt idx="5">
                  <c:v>3.052170263133984</c:v>
                </c:pt>
                <c:pt idx="6">
                  <c:v>3.4233030256859323</c:v>
                </c:pt>
                <c:pt idx="7">
                  <c:v>3.7944357882378803</c:v>
                </c:pt>
                <c:pt idx="8">
                  <c:v>4.165568550789828</c:v>
                </c:pt>
                <c:pt idx="9">
                  <c:v>4.566139858798407</c:v>
                </c:pt>
              </c:numCache>
            </c:numRef>
          </c:yVal>
          <c:smooth val="1"/>
        </c:ser>
        <c:ser>
          <c:idx val="4"/>
          <c:order val="1"/>
          <c:tx>
            <c:v>7000  90%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Data'!$I$63:$I$72</c:f>
              <c:numCache>
                <c:ptCount val="10"/>
                <c:pt idx="0">
                  <c:v>331.76637229166664</c:v>
                </c:pt>
                <c:pt idx="1">
                  <c:v>446.16856963362073</c:v>
                </c:pt>
                <c:pt idx="2">
                  <c:v>560.5707669755748</c:v>
                </c:pt>
                <c:pt idx="3">
                  <c:v>674.9729643175286</c:v>
                </c:pt>
                <c:pt idx="4">
                  <c:v>789.3751616594827</c:v>
                </c:pt>
                <c:pt idx="5">
                  <c:v>903.7773590014367</c:v>
                </c:pt>
                <c:pt idx="6">
                  <c:v>1018.1795563433909</c:v>
                </c:pt>
                <c:pt idx="7">
                  <c:v>1132.581753685345</c:v>
                </c:pt>
                <c:pt idx="8">
                  <c:v>1246.9839510272989</c:v>
                </c:pt>
                <c:pt idx="9">
                  <c:v>1361.3861483692529</c:v>
                </c:pt>
              </c:numCache>
            </c:numRef>
          </c:xVal>
          <c:yVal>
            <c:numRef>
              <c:f>'Raw Data'!$I$37:$I$46</c:f>
              <c:numCache>
                <c:ptCount val="10"/>
                <c:pt idx="0">
                  <c:v>1.1166878965278055</c:v>
                </c:pt>
                <c:pt idx="1">
                  <c:v>1.4901635427622817</c:v>
                </c:pt>
                <c:pt idx="2">
                  <c:v>1.8665236010422508</c:v>
                </c:pt>
                <c:pt idx="3">
                  <c:v>2.2460228901867736</c:v>
                </c:pt>
                <c:pt idx="4">
                  <c:v>2.6289393149693074</c:v>
                </c:pt>
                <c:pt idx="5">
                  <c:v>3.015576181929467</c:v>
                </c:pt>
                <c:pt idx="6">
                  <c:v>3.384152864803681</c:v>
                </c:pt>
                <c:pt idx="7">
                  <c:v>3.7527295476778955</c:v>
                </c:pt>
                <c:pt idx="8">
                  <c:v>4.1213062305521095</c:v>
                </c:pt>
                <c:pt idx="9">
                  <c:v>4.515815700972699</c:v>
                </c:pt>
              </c:numCache>
            </c:numRef>
          </c:yVal>
          <c:smooth val="1"/>
        </c:ser>
        <c:ser>
          <c:idx val="3"/>
          <c:order val="2"/>
          <c:tx>
            <c:v>6000  94%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Data'!$H$63:$H$72</c:f>
              <c:numCache>
                <c:ptCount val="10"/>
                <c:pt idx="0">
                  <c:v>297.0098951944444</c:v>
                </c:pt>
                <c:pt idx="1">
                  <c:v>399.42710043390804</c:v>
                </c:pt>
                <c:pt idx="2">
                  <c:v>501.8443056733717</c:v>
                </c:pt>
                <c:pt idx="3">
                  <c:v>604.2615109128352</c:v>
                </c:pt>
                <c:pt idx="4">
                  <c:v>706.678716152299</c:v>
                </c:pt>
                <c:pt idx="5">
                  <c:v>809.0959213917624</c:v>
                </c:pt>
                <c:pt idx="6">
                  <c:v>911.5131266312261</c:v>
                </c:pt>
                <c:pt idx="7">
                  <c:v>1013.9303318706895</c:v>
                </c:pt>
                <c:pt idx="8">
                  <c:v>1116.3475371101533</c:v>
                </c:pt>
                <c:pt idx="9">
                  <c:v>1218.7647423496169</c:v>
                </c:pt>
              </c:numCache>
            </c:numRef>
          </c:xVal>
          <c:yVal>
            <c:numRef>
              <c:f>'Raw Data'!$H$37:$H$46</c:f>
              <c:numCache>
                <c:ptCount val="10"/>
                <c:pt idx="0">
                  <c:v>1.1030711265314974</c:v>
                </c:pt>
                <c:pt idx="1">
                  <c:v>1.4735272593556006</c:v>
                </c:pt>
                <c:pt idx="2">
                  <c:v>1.8465495278365287</c:v>
                </c:pt>
                <c:pt idx="3">
                  <c:v>2.222361981588785</c:v>
                </c:pt>
                <c:pt idx="4">
                  <c:v>2.6012085976717088</c:v>
                </c:pt>
                <c:pt idx="5">
                  <c:v>2.983355230825074</c:v>
                </c:pt>
                <c:pt idx="6">
                  <c:v>3.349638567763644</c:v>
                </c:pt>
                <c:pt idx="7">
                  <c:v>3.7159219047022143</c:v>
                </c:pt>
                <c:pt idx="8">
                  <c:v>4.082205241640784</c:v>
                </c:pt>
                <c:pt idx="9">
                  <c:v>4.471371075849065</c:v>
                </c:pt>
              </c:numCache>
            </c:numRef>
          </c:yVal>
          <c:smooth val="1"/>
        </c:ser>
        <c:ser>
          <c:idx val="2"/>
          <c:order val="3"/>
          <c:tx>
            <c:v>5000  96%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Data'!$G$63:$G$72</c:f>
              <c:numCache>
                <c:ptCount val="10"/>
                <c:pt idx="0">
                  <c:v>252.7743788888889</c:v>
                </c:pt>
                <c:pt idx="1">
                  <c:v>339.93795781609197</c:v>
                </c:pt>
                <c:pt idx="2">
                  <c:v>427.10153674329507</c:v>
                </c:pt>
                <c:pt idx="3">
                  <c:v>514.2651156704981</c:v>
                </c:pt>
                <c:pt idx="4">
                  <c:v>601.4286945977012</c:v>
                </c:pt>
                <c:pt idx="5">
                  <c:v>688.5922735249042</c:v>
                </c:pt>
                <c:pt idx="6">
                  <c:v>775.7558524521073</c:v>
                </c:pt>
                <c:pt idx="7">
                  <c:v>862.9194313793103</c:v>
                </c:pt>
                <c:pt idx="8">
                  <c:v>950.0830103065135</c:v>
                </c:pt>
                <c:pt idx="9">
                  <c:v>1037.2465892337166</c:v>
                </c:pt>
              </c:numCache>
            </c:numRef>
          </c:xVal>
          <c:yVal>
            <c:numRef>
              <c:f>'Raw Data'!$G$37:$G$46</c:f>
              <c:numCache>
                <c:ptCount val="10"/>
                <c:pt idx="0">
                  <c:v>1.0911299028427492</c:v>
                </c:pt>
                <c:pt idx="1">
                  <c:v>1.4589065796354064</c:v>
                </c:pt>
                <c:pt idx="2">
                  <c:v>1.8289695194187086</c:v>
                </c:pt>
                <c:pt idx="3">
                  <c:v>2.2015161721420298</c:v>
                </c:pt>
                <c:pt idx="4">
                  <c:v>2.5767612492372</c:v>
                </c:pt>
                <c:pt idx="5">
                  <c:v>2.954938374026316</c:v>
                </c:pt>
                <c:pt idx="6">
                  <c:v>3.3191614771175346</c:v>
                </c:pt>
                <c:pt idx="7">
                  <c:v>3.6833845802087537</c:v>
                </c:pt>
                <c:pt idx="8">
                  <c:v>4.047607683299972</c:v>
                </c:pt>
                <c:pt idx="9">
                  <c:v>4.432052855971791</c:v>
                </c:pt>
              </c:numCache>
            </c:numRef>
          </c:yVal>
          <c:smooth val="1"/>
        </c:ser>
        <c:ser>
          <c:idx val="1"/>
          <c:order val="4"/>
          <c:tx>
            <c:v>4000  93%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Data'!$F$63:$F$70</c:f>
              <c:numCache>
                <c:ptCount val="8"/>
                <c:pt idx="0">
                  <c:v>195.9001436388889</c:v>
                </c:pt>
                <c:pt idx="1">
                  <c:v>263.45191730747126</c:v>
                </c:pt>
                <c:pt idx="2">
                  <c:v>331.0036909760537</c:v>
                </c:pt>
                <c:pt idx="3">
                  <c:v>398.55546464463595</c:v>
                </c:pt>
                <c:pt idx="4">
                  <c:v>466.10723831321843</c:v>
                </c:pt>
                <c:pt idx="5">
                  <c:v>533.6590119818007</c:v>
                </c:pt>
                <c:pt idx="6">
                  <c:v>601.2107856503832</c:v>
                </c:pt>
                <c:pt idx="7">
                  <c:v>668.7625593189654</c:v>
                </c:pt>
              </c:numCache>
            </c:numRef>
          </c:xVal>
          <c:yVal>
            <c:numRef>
              <c:f>'Raw Data'!$F$37:$F$44</c:f>
              <c:numCache>
                <c:ptCount val="8"/>
                <c:pt idx="0">
                  <c:v>1.0806451612903225</c:v>
                </c:pt>
                <c:pt idx="1">
                  <c:v>1.4460405817920632</c:v>
                </c:pt>
                <c:pt idx="2">
                  <c:v>1.8134756048187568</c:v>
                </c:pt>
                <c:pt idx="3">
                  <c:v>2.183124606368701</c:v>
                </c:pt>
                <c:pt idx="4">
                  <c:v>2.555176962935682</c:v>
                </c:pt>
                <c:pt idx="5">
                  <c:v>2.929838454505074</c:v>
                </c:pt>
                <c:pt idx="6">
                  <c:v>3.2922086271666138</c:v>
                </c:pt>
                <c:pt idx="7">
                  <c:v>3.654578799828154</c:v>
                </c:pt>
              </c:numCache>
            </c:numRef>
          </c:yVal>
          <c:smooth val="1"/>
        </c:ser>
        <c:ser>
          <c:idx val="0"/>
          <c:order val="5"/>
          <c:tx>
            <c:v>3000  88%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Data'!$E$63:$E$65</c:f>
              <c:numCache>
                <c:ptCount val="3"/>
                <c:pt idx="0">
                  <c:v>139.0259083888889</c:v>
                </c:pt>
                <c:pt idx="1">
                  <c:v>186.96587679885056</c:v>
                </c:pt>
                <c:pt idx="2">
                  <c:v>234.90584520881225</c:v>
                </c:pt>
              </c:numCache>
            </c:numRef>
          </c:xVal>
          <c:yVal>
            <c:numRef>
              <c:f>'Raw Data'!$E$37:$E$39</c:f>
              <c:numCache>
                <c:ptCount val="3"/>
                <c:pt idx="0">
                  <c:v>1.0714285714285714</c:v>
                </c:pt>
                <c:pt idx="1">
                  <c:v>1.4347048300536673</c:v>
                </c:pt>
                <c:pt idx="2">
                  <c:v>1.7998028497177165</c:v>
                </c:pt>
              </c:numCache>
            </c:numRef>
          </c:yVal>
          <c:smooth val="1"/>
        </c:ser>
        <c:ser>
          <c:idx val="13"/>
          <c:order val="6"/>
          <c:tx>
            <c:v>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600</c:v>
              </c:pt>
            </c:numLit>
          </c:xVal>
          <c:yVal>
            <c:numLit>
              <c:ptCount val="1"/>
              <c:pt idx="0">
                <c:v>1</c:v>
              </c:pt>
            </c:numLit>
          </c:yVal>
          <c:smooth val="1"/>
        </c:ser>
        <c:ser>
          <c:idx val="17"/>
          <c:order val="7"/>
          <c:tx>
            <c:v>  45</c:v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Data'!$G$72:$J$72</c:f>
              <c:numCache>
                <c:ptCount val="4"/>
                <c:pt idx="0">
                  <c:v>1037.2465892337166</c:v>
                </c:pt>
                <c:pt idx="1">
                  <c:v>1218.7647423496169</c:v>
                </c:pt>
                <c:pt idx="2">
                  <c:v>1361.3861483692529</c:v>
                </c:pt>
                <c:pt idx="3">
                  <c:v>1469.4326680810987</c:v>
                </c:pt>
              </c:numCache>
            </c:numRef>
          </c:xVal>
          <c:yVal>
            <c:numRef>
              <c:f>'Raw Data'!$G$46:$J$46</c:f>
              <c:numCache>
                <c:ptCount val="4"/>
                <c:pt idx="0">
                  <c:v>4.432052855971791</c:v>
                </c:pt>
                <c:pt idx="1">
                  <c:v>4.471371075849065</c:v>
                </c:pt>
                <c:pt idx="2">
                  <c:v>4.515815700972699</c:v>
                </c:pt>
                <c:pt idx="3">
                  <c:v>4.566139858798407</c:v>
                </c:pt>
              </c:numCache>
            </c:numRef>
          </c:yVal>
          <c:smooth val="1"/>
        </c:ser>
        <c:ser>
          <c:idx val="16"/>
          <c:order val="8"/>
          <c:tx>
            <c:v>  40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Data'!$G$71:$J$71</c:f>
              <c:numCache>
                <c:ptCount val="4"/>
                <c:pt idx="0">
                  <c:v>950.0830103065135</c:v>
                </c:pt>
                <c:pt idx="1">
                  <c:v>1116.3475371101533</c:v>
                </c:pt>
                <c:pt idx="2">
                  <c:v>1246.9839510272989</c:v>
                </c:pt>
                <c:pt idx="3">
                  <c:v>1345.950931267561</c:v>
                </c:pt>
              </c:numCache>
            </c:numRef>
          </c:xVal>
          <c:yVal>
            <c:numRef>
              <c:f>'Raw Data'!$G$45:$J$45</c:f>
              <c:numCache>
                <c:ptCount val="4"/>
                <c:pt idx="0">
                  <c:v>4.047607683299972</c:v>
                </c:pt>
                <c:pt idx="1">
                  <c:v>4.082205241640784</c:v>
                </c:pt>
                <c:pt idx="2">
                  <c:v>4.1213062305521095</c:v>
                </c:pt>
                <c:pt idx="3">
                  <c:v>4.165568550789828</c:v>
                </c:pt>
              </c:numCache>
            </c:numRef>
          </c:yVal>
          <c:smooth val="1"/>
        </c:ser>
        <c:ser>
          <c:idx val="15"/>
          <c:order val="9"/>
          <c:tx>
            <c:v>  35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Data'!$F$70:$J$70</c:f>
              <c:numCache>
                <c:ptCount val="5"/>
                <c:pt idx="0">
                  <c:v>668.7625593189654</c:v>
                </c:pt>
                <c:pt idx="1">
                  <c:v>862.9194313793103</c:v>
                </c:pt>
                <c:pt idx="2">
                  <c:v>1013.9303318706895</c:v>
                </c:pt>
                <c:pt idx="3">
                  <c:v>1132.581753685345</c:v>
                </c:pt>
                <c:pt idx="4">
                  <c:v>1222.469194454023</c:v>
                </c:pt>
              </c:numCache>
            </c:numRef>
          </c:xVal>
          <c:yVal>
            <c:numRef>
              <c:f>'Raw Data'!$F$44:$J$44</c:f>
              <c:numCache>
                <c:ptCount val="5"/>
                <c:pt idx="0">
                  <c:v>3.654578799828154</c:v>
                </c:pt>
                <c:pt idx="1">
                  <c:v>3.6833845802087537</c:v>
                </c:pt>
                <c:pt idx="2">
                  <c:v>3.7159219047022143</c:v>
                </c:pt>
                <c:pt idx="3">
                  <c:v>3.7527295476778955</c:v>
                </c:pt>
                <c:pt idx="4">
                  <c:v>3.7944357882378803</c:v>
                </c:pt>
              </c:numCache>
            </c:numRef>
          </c:yVal>
          <c:smooth val="1"/>
        </c:ser>
        <c:ser>
          <c:idx val="12"/>
          <c:order val="10"/>
          <c:tx>
            <c:v>  30</c:v>
          </c:tx>
          <c:spPr>
            <a:ln w="381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Data'!$F$69:$J$69</c:f>
              <c:numCache>
                <c:ptCount val="5"/>
                <c:pt idx="0">
                  <c:v>601.2107856503832</c:v>
                </c:pt>
                <c:pt idx="1">
                  <c:v>775.7558524521073</c:v>
                </c:pt>
                <c:pt idx="2">
                  <c:v>911.5131266312261</c:v>
                </c:pt>
                <c:pt idx="3">
                  <c:v>1018.1795563433909</c:v>
                </c:pt>
                <c:pt idx="4">
                  <c:v>1098.9874576404854</c:v>
                </c:pt>
              </c:numCache>
            </c:numRef>
          </c:xVal>
          <c:yVal>
            <c:numRef>
              <c:f>'Raw Data'!$F$43:$J$43</c:f>
              <c:numCache>
                <c:ptCount val="5"/>
                <c:pt idx="0">
                  <c:v>3.2922086271666138</c:v>
                </c:pt>
                <c:pt idx="1">
                  <c:v>3.3191614771175346</c:v>
                </c:pt>
                <c:pt idx="2">
                  <c:v>3.349638567763644</c:v>
                </c:pt>
                <c:pt idx="3">
                  <c:v>3.384152864803681</c:v>
                </c:pt>
                <c:pt idx="4">
                  <c:v>3.4233030256859323</c:v>
                </c:pt>
              </c:numCache>
            </c:numRef>
          </c:yVal>
          <c:smooth val="1"/>
        </c:ser>
        <c:ser>
          <c:idx val="11"/>
          <c:order val="11"/>
          <c:tx>
            <c:v>  25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Data'!$F$68:$J$68</c:f>
              <c:numCache>
                <c:ptCount val="5"/>
                <c:pt idx="0">
                  <c:v>533.6590119818007</c:v>
                </c:pt>
                <c:pt idx="1">
                  <c:v>688.5922735249042</c:v>
                </c:pt>
                <c:pt idx="2">
                  <c:v>809.0959213917624</c:v>
                </c:pt>
                <c:pt idx="3">
                  <c:v>903.7773590014367</c:v>
                </c:pt>
                <c:pt idx="4">
                  <c:v>975.5057208269476</c:v>
                </c:pt>
              </c:numCache>
            </c:numRef>
          </c:xVal>
          <c:yVal>
            <c:numRef>
              <c:f>'Raw Data'!$F$42:$J$42</c:f>
              <c:numCache>
                <c:ptCount val="5"/>
                <c:pt idx="0">
                  <c:v>2.929838454505074</c:v>
                </c:pt>
                <c:pt idx="1">
                  <c:v>2.954938374026316</c:v>
                </c:pt>
                <c:pt idx="2">
                  <c:v>2.983355230825074</c:v>
                </c:pt>
                <c:pt idx="3">
                  <c:v>3.015576181929467</c:v>
                </c:pt>
                <c:pt idx="4">
                  <c:v>3.052170263133984</c:v>
                </c:pt>
              </c:numCache>
            </c:numRef>
          </c:yVal>
          <c:smooth val="1"/>
        </c:ser>
        <c:ser>
          <c:idx val="10"/>
          <c:order val="12"/>
          <c:tx>
            <c:v>  20</c:v>
          </c:tx>
          <c:spPr>
            <a:ln w="381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Data'!$F$67:$J$67</c:f>
              <c:numCache>
                <c:ptCount val="5"/>
                <c:pt idx="0">
                  <c:v>466.10723831321843</c:v>
                </c:pt>
                <c:pt idx="1">
                  <c:v>601.4286945977012</c:v>
                </c:pt>
                <c:pt idx="2">
                  <c:v>706.678716152299</c:v>
                </c:pt>
                <c:pt idx="3">
                  <c:v>789.3751616594827</c:v>
                </c:pt>
                <c:pt idx="4">
                  <c:v>852.02398401341</c:v>
                </c:pt>
              </c:numCache>
            </c:numRef>
          </c:xVal>
          <c:yVal>
            <c:numRef>
              <c:f>'Raw Data'!$F$41:$J$41</c:f>
              <c:numCache>
                <c:ptCount val="5"/>
                <c:pt idx="0">
                  <c:v>2.555176962935682</c:v>
                </c:pt>
                <c:pt idx="1">
                  <c:v>2.5767612492372</c:v>
                </c:pt>
                <c:pt idx="2">
                  <c:v>2.6012085976717088</c:v>
                </c:pt>
                <c:pt idx="3">
                  <c:v>2.6289393149693074</c:v>
                </c:pt>
                <c:pt idx="4">
                  <c:v>2.6604438982329977</c:v>
                </c:pt>
              </c:numCache>
            </c:numRef>
          </c:yVal>
          <c:smooth val="1"/>
        </c:ser>
        <c:ser>
          <c:idx val="9"/>
          <c:order val="13"/>
          <c:tx>
            <c:v>  15</c:v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Data'!$F$66:$J$66</c:f>
              <c:numCache>
                <c:ptCount val="5"/>
                <c:pt idx="0">
                  <c:v>398.55546464463595</c:v>
                </c:pt>
                <c:pt idx="1">
                  <c:v>514.2651156704981</c:v>
                </c:pt>
                <c:pt idx="2">
                  <c:v>604.2615109128352</c:v>
                </c:pt>
                <c:pt idx="3">
                  <c:v>674.9729643175286</c:v>
                </c:pt>
                <c:pt idx="4">
                  <c:v>728.5422471998722</c:v>
                </c:pt>
              </c:numCache>
            </c:numRef>
          </c:xVal>
          <c:yVal>
            <c:numRef>
              <c:f>'Raw Data'!$F$40:$J$40</c:f>
              <c:numCache>
                <c:ptCount val="5"/>
                <c:pt idx="0">
                  <c:v>2.183124606368701</c:v>
                </c:pt>
                <c:pt idx="1">
                  <c:v>2.2015161721420298</c:v>
                </c:pt>
                <c:pt idx="2">
                  <c:v>2.222361981588785</c:v>
                </c:pt>
                <c:pt idx="3">
                  <c:v>2.2460228901867736</c:v>
                </c:pt>
                <c:pt idx="4">
                  <c:v>2.2729197286634237</c:v>
                </c:pt>
              </c:numCache>
            </c:numRef>
          </c:yVal>
          <c:smooth val="1"/>
        </c:ser>
        <c:ser>
          <c:idx val="8"/>
          <c:order val="14"/>
          <c:tx>
            <c:v>  10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Data'!$E$65:$J$65</c:f>
              <c:numCache>
                <c:ptCount val="6"/>
                <c:pt idx="0">
                  <c:v>234.90584520881225</c:v>
                </c:pt>
                <c:pt idx="1">
                  <c:v>331.0036909760537</c:v>
                </c:pt>
                <c:pt idx="2">
                  <c:v>427.10153674329507</c:v>
                </c:pt>
                <c:pt idx="3">
                  <c:v>501.8443056733717</c:v>
                </c:pt>
                <c:pt idx="4">
                  <c:v>560.5707669755748</c:v>
                </c:pt>
                <c:pt idx="5">
                  <c:v>605.0605103863346</c:v>
                </c:pt>
              </c:numCache>
            </c:numRef>
          </c:xVal>
          <c:yVal>
            <c:numRef>
              <c:f>'Raw Data'!$E$39:$J$39</c:f>
              <c:numCache>
                <c:ptCount val="6"/>
                <c:pt idx="0">
                  <c:v>1.7998028497177165</c:v>
                </c:pt>
                <c:pt idx="1">
                  <c:v>1.8134756048187568</c:v>
                </c:pt>
                <c:pt idx="2">
                  <c:v>1.8289695194187086</c:v>
                </c:pt>
                <c:pt idx="3">
                  <c:v>1.8465495278365287</c:v>
                </c:pt>
                <c:pt idx="4">
                  <c:v>1.8665236010422508</c:v>
                </c:pt>
                <c:pt idx="5">
                  <c:v>1.8892507513906345</c:v>
                </c:pt>
              </c:numCache>
            </c:numRef>
          </c:yVal>
          <c:smooth val="1"/>
        </c:ser>
        <c:ser>
          <c:idx val="7"/>
          <c:order val="15"/>
          <c:tx>
            <c:v>    5</c:v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Data'!$E$64:$J$64</c:f>
              <c:numCache>
                <c:ptCount val="6"/>
                <c:pt idx="0">
                  <c:v>186.96587679885056</c:v>
                </c:pt>
                <c:pt idx="1">
                  <c:v>263.45191730747126</c:v>
                </c:pt>
                <c:pt idx="2">
                  <c:v>339.93795781609197</c:v>
                </c:pt>
                <c:pt idx="3">
                  <c:v>399.42710043390804</c:v>
                </c:pt>
                <c:pt idx="4">
                  <c:v>446.16856963362073</c:v>
                </c:pt>
                <c:pt idx="5">
                  <c:v>481.57877357279693</c:v>
                </c:pt>
              </c:numCache>
            </c:numRef>
          </c:xVal>
          <c:yVal>
            <c:numRef>
              <c:f>'Raw Data'!$E$38:$J$38</c:f>
              <c:numCache>
                <c:ptCount val="6"/>
                <c:pt idx="0">
                  <c:v>1.4347048300536673</c:v>
                </c:pt>
                <c:pt idx="1">
                  <c:v>1.4460405817920632</c:v>
                </c:pt>
                <c:pt idx="2">
                  <c:v>1.4589065796354064</c:v>
                </c:pt>
                <c:pt idx="3">
                  <c:v>1.4735272593556006</c:v>
                </c:pt>
                <c:pt idx="4">
                  <c:v>1.4901635427622817</c:v>
                </c:pt>
                <c:pt idx="5">
                  <c:v>1.5091195752314226</c:v>
                </c:pt>
              </c:numCache>
            </c:numRef>
          </c:yVal>
          <c:smooth val="1"/>
        </c:ser>
        <c:ser>
          <c:idx val="6"/>
          <c:order val="16"/>
          <c:tx>
            <c:v>    0</c:v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Data'!$E$63:$J$63</c:f>
              <c:numCache>
                <c:ptCount val="6"/>
                <c:pt idx="0">
                  <c:v>139.0259083888889</c:v>
                </c:pt>
                <c:pt idx="1">
                  <c:v>195.9001436388889</c:v>
                </c:pt>
                <c:pt idx="2">
                  <c:v>252.7743788888889</c:v>
                </c:pt>
                <c:pt idx="3">
                  <c:v>297.0098951944444</c:v>
                </c:pt>
                <c:pt idx="4">
                  <c:v>331.76637229166664</c:v>
                </c:pt>
                <c:pt idx="5">
                  <c:v>358.09703675925925</c:v>
                </c:pt>
              </c:numCache>
            </c:numRef>
          </c:xVal>
          <c:yVal>
            <c:numRef>
              <c:f>'Raw Data'!$E$37:$J$37</c:f>
              <c:numCache>
                <c:ptCount val="6"/>
                <c:pt idx="0">
                  <c:v>1.0714285714285714</c:v>
                </c:pt>
                <c:pt idx="1">
                  <c:v>1.0806451612903225</c:v>
                </c:pt>
                <c:pt idx="2">
                  <c:v>1.0911299028427492</c:v>
                </c:pt>
                <c:pt idx="3">
                  <c:v>1.1030711265314974</c:v>
                </c:pt>
                <c:pt idx="4">
                  <c:v>1.1166878965278055</c:v>
                </c:pt>
                <c:pt idx="5">
                  <c:v>1.1322356563594285</c:v>
                </c:pt>
              </c:numCache>
            </c:numRef>
          </c:yVal>
          <c:smooth val="1"/>
        </c:ser>
        <c:ser>
          <c:idx val="14"/>
          <c:order val="17"/>
          <c:tx>
            <c:v>Turbo Rating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'Raw Data'!$P$24</c:f>
              <c:numCache>
                <c:ptCount val="1"/>
                <c:pt idx="0">
                  <c:v>1075</c:v>
                </c:pt>
              </c:numCache>
            </c:numRef>
          </c:xVal>
          <c:yVal>
            <c:numRef>
              <c:f>'Raw Data'!$O$24</c:f>
              <c:numCache>
                <c:ptCount val="1"/>
                <c:pt idx="0">
                  <c:v>2</c:v>
                </c:pt>
              </c:numCache>
            </c:numRef>
          </c:yVal>
          <c:smooth val="1"/>
        </c:ser>
        <c:axId val="2470622"/>
        <c:axId val="22235599"/>
      </c:scatterChart>
      <c:valAx>
        <c:axId val="2470622"/>
        <c:scaling>
          <c:orientation val="minMax"/>
          <c:max val="1447.1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Air Flow (cfm) - single turbo, both banks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crossBetween val="midCat"/>
        <c:dispUnits/>
        <c:majorUnit val="250"/>
      </c:valAx>
      <c:valAx>
        <c:axId val="22235599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Pressure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crossBetween val="midCat"/>
        <c:dispUnits/>
        <c:majorUnit val="0.2"/>
        <c:minorUnit val="0.1"/>
      </c:valAx>
      <c:spPr>
        <a:blipFill>
          <a:blip r:embed="rId2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legend>
      <c:legendPos val="r"/>
      <c:legendEntry>
        <c:idx val="17"/>
        <c:delete val="1"/>
      </c:legendEntry>
      <c:layout>
        <c:manualLayout>
          <c:xMode val="edge"/>
          <c:yMode val="edge"/>
          <c:x val="0.10475"/>
          <c:y val="0.143"/>
          <c:w val="0.18175"/>
          <c:h val="0.4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2" bottom="2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73</xdr:row>
      <xdr:rowOff>38100</xdr:rowOff>
    </xdr:from>
    <xdr:to>
      <xdr:col>10</xdr:col>
      <xdr:colOff>171450</xdr:colOff>
      <xdr:row>94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1504950" y="11896725"/>
          <a:ext cx="5019675" cy="3467100"/>
          <a:chOff x="695" y="90"/>
          <a:chExt cx="527" cy="364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5" y="90"/>
            <a:ext cx="527" cy="36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8"/>
          <xdr:cNvGrpSpPr>
            <a:grpSpLocks/>
          </xdr:cNvGrpSpPr>
        </xdr:nvGrpSpPr>
        <xdr:grpSpPr>
          <a:xfrm>
            <a:off x="708" y="128"/>
            <a:ext cx="377" cy="237"/>
            <a:chOff x="708" y="128"/>
            <a:chExt cx="377" cy="237"/>
          </a:xfrm>
          <a:solidFill>
            <a:srgbClr val="FFFFFF"/>
          </a:solidFill>
        </xdr:grpSpPr>
        <xdr:sp>
          <xdr:nvSpPr>
            <xdr:cNvPr id="4" name="TextBox 2"/>
            <xdr:cNvSpPr txBox="1">
              <a:spLocks noChangeArrowheads="1"/>
            </xdr:cNvSpPr>
          </xdr:nvSpPr>
          <xdr:spPr>
            <a:xfrm>
              <a:off x="711" y="226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atm</a:t>
              </a:r>
            </a:p>
          </xdr:txBody>
        </xdr:sp>
        <xdr:sp>
          <xdr:nvSpPr>
            <xdr:cNvPr id="5" name="TextBox 3"/>
            <xdr:cNvSpPr txBox="1">
              <a:spLocks noChangeArrowheads="1"/>
            </xdr:cNvSpPr>
          </xdr:nvSpPr>
          <xdr:spPr>
            <a:xfrm>
              <a:off x="955" y="128"/>
              <a:ext cx="130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6" name="TextBox 4"/>
            <xdr:cNvSpPr txBox="1">
              <a:spLocks noChangeArrowheads="1"/>
            </xdr:cNvSpPr>
          </xdr:nvSpPr>
          <xdr:spPr>
            <a:xfrm>
              <a:off x="708" y="309"/>
              <a:ext cx="119" cy="5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turbo to
</a:t>
              </a:r>
              <a:r>
                <a:rPr lang="en-US" cap="none" sz="1400" b="1" i="1" u="none" baseline="30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upper plenum</a:t>
              </a:r>
            </a:p>
          </xdr:txBody>
        </xdr:sp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864" y="31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outlet</a:t>
              </a:r>
            </a:p>
          </xdr:txBody>
        </xdr:sp>
        <xdr:sp>
          <xdr:nvSpPr>
            <xdr:cNvPr id="8" name="TextBox 6"/>
            <xdr:cNvSpPr txBox="1">
              <a:spLocks noChangeArrowheads="1"/>
            </xdr:cNvSpPr>
          </xdr:nvSpPr>
          <xdr:spPr>
            <a:xfrm>
              <a:off x="867" y="278"/>
              <a:ext cx="89" cy="3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000000"/>
                  </a:solidFill>
                  <a:latin typeface="Bookman Old Style"/>
                  <a:ea typeface="Bookman Old Style"/>
                  <a:cs typeface="Bookman Old Style"/>
                </a:rPr>
                <a:t>inlet</a:t>
              </a:r>
            </a:p>
          </xdr:txBody>
        </xdr:sp>
        <xdr:sp>
          <xdr:nvSpPr>
            <xdr:cNvPr id="9" name="TextBox 7"/>
            <xdr:cNvSpPr txBox="1">
              <a:spLocks noChangeArrowheads="1"/>
            </xdr:cNvSpPr>
          </xdr:nvSpPr>
          <xdr:spPr>
            <a:xfrm>
              <a:off x="776" y="152"/>
              <a:ext cx="102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1" u="none" baseline="0">
                  <a:solidFill>
                    <a:srgbClr val="FFFF00"/>
                  </a:solidFill>
                  <a:latin typeface="Symbol"/>
                  <a:ea typeface="Symbol"/>
                  <a:cs typeface="Symbol"/>
                </a:rPr>
                <a:t>D</a:t>
              </a:r>
              <a:r>
                <a:rPr lang="en-US" cap="none" sz="1400" b="1" i="1" u="none" baseline="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P</a:t>
              </a:r>
              <a:r>
                <a:rPr lang="en-US" cap="none" sz="1400" b="1" i="1" u="none" baseline="-25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air filter
</a:t>
              </a:r>
              <a:r>
                <a:rPr lang="en-US" cap="none" sz="1400" b="1" i="1" u="none" baseline="30000">
                  <a:solidFill>
                    <a:srgbClr val="FFFF00"/>
                  </a:solidFill>
                  <a:latin typeface="Bookman Old Style"/>
                  <a:ea typeface="Bookman Old Style"/>
                  <a:cs typeface="Bookman Old Style"/>
                </a:rPr>
                <a:t>to turbo</a:t>
              </a:r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0.113</cdr:y>
    </cdr:from>
    <cdr:to>
      <cdr:x>0.2895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923925" y="714375"/>
          <a:ext cx="7810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RPM  VE</a:t>
          </a:r>
        </a:p>
      </cdr:txBody>
    </cdr:sp>
  </cdr:relSizeAnchor>
  <cdr:relSizeAnchor xmlns:cdr="http://schemas.openxmlformats.org/drawingml/2006/chartDrawing">
    <cdr:from>
      <cdr:x>0.53875</cdr:x>
      <cdr:y>0.7035</cdr:y>
    </cdr:from>
    <cdr:to>
      <cdr:x>0.56425</cdr:x>
      <cdr:y>0.82375</cdr:y>
    </cdr:to>
    <cdr:sp>
      <cdr:nvSpPr>
        <cdr:cNvPr id="2" name="AutoShape 5"/>
        <cdr:cNvSpPr>
          <a:spLocks/>
        </cdr:cNvSpPr>
      </cdr:nvSpPr>
      <cdr:spPr>
        <a:xfrm rot="375826" flipH="1">
          <a:off x="3181350" y="4467225"/>
          <a:ext cx="152400" cy="762000"/>
        </a:xfrm>
        <a:custGeom>
          <a:pathLst>
            <a:path h="680651" w="1360503">
              <a:moveTo>
                <a:pt x="0" y="0"/>
              </a:moveTo>
              <a:cubicBezTo>
                <a:pt x="47239" y="218375"/>
                <a:pt x="94479" y="436751"/>
                <a:pt x="238088" y="465111"/>
              </a:cubicBezTo>
              <a:cubicBezTo>
                <a:pt x="381697" y="493471"/>
                <a:pt x="674583" y="134239"/>
                <a:pt x="861652" y="170162"/>
              </a:cubicBezTo>
              <a:cubicBezTo>
                <a:pt x="1048721" y="206085"/>
                <a:pt x="1204612" y="443368"/>
                <a:pt x="1360503" y="680651"/>
              </a:cubicBezTo>
            </a:path>
          </a:pathLst>
        </a:custGeom>
        <a:noFill/>
        <a:ln w="12700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</cdr:x>
      <cdr:y>0.817</cdr:y>
    </cdr:from>
    <cdr:to>
      <cdr:x>0.58975</cdr:x>
      <cdr:y>0.90225</cdr:y>
    </cdr:to>
    <cdr:sp>
      <cdr:nvSpPr>
        <cdr:cNvPr id="3" name="TextBox 2"/>
        <cdr:cNvSpPr txBox="1">
          <a:spLocks noChangeArrowheads="1"/>
        </cdr:cNvSpPr>
      </cdr:nvSpPr>
      <cdr:spPr>
        <a:xfrm>
          <a:off x="2562225" y="5181600"/>
          <a:ext cx="9239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1075 cfm rating @ 2.0 PR
@ 70% eff</a:t>
          </a:r>
        </a:p>
      </cdr:txBody>
    </cdr:sp>
  </cdr:relSizeAnchor>
  <cdr:relSizeAnchor xmlns:cdr="http://schemas.openxmlformats.org/drawingml/2006/chartDrawing">
    <cdr:from>
      <cdr:x>0.59875</cdr:x>
      <cdr:y>0.81525</cdr:y>
    </cdr:from>
    <cdr:to>
      <cdr:x>0.73325</cdr:x>
      <cdr:y>0.90225</cdr:y>
    </cdr:to>
    <cdr:sp>
      <cdr:nvSpPr>
        <cdr:cNvPr id="4" name="TextBox 6"/>
        <cdr:cNvSpPr txBox="1">
          <a:spLocks noChangeArrowheads="1"/>
        </cdr:cNvSpPr>
      </cdr:nvSpPr>
      <cdr:spPr>
        <a:xfrm>
          <a:off x="3533775" y="5172075"/>
          <a:ext cx="8001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Conditions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14.5 psi atm
2.972 L disp</a:t>
          </a:r>
        </a:p>
      </cdr:txBody>
    </cdr:sp>
  </cdr:relSizeAnchor>
  <cdr:relSizeAnchor xmlns:cdr="http://schemas.openxmlformats.org/drawingml/2006/chartDrawing">
    <cdr:from>
      <cdr:x>0.0965</cdr:x>
      <cdr:y>0.2995</cdr:y>
    </cdr:from>
    <cdr:to>
      <cdr:x>0.27</cdr:x>
      <cdr:y>0.3345</cdr:y>
    </cdr:to>
    <cdr:sp>
      <cdr:nvSpPr>
        <cdr:cNvPr id="5" name="TextBox 8"/>
        <cdr:cNvSpPr txBox="1">
          <a:spLocks noChangeArrowheads="1"/>
        </cdr:cNvSpPr>
      </cdr:nvSpPr>
      <cdr:spPr>
        <a:xfrm>
          <a:off x="561975" y="1895475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Boost (psi</a:t>
          </a:r>
          <a:r>
            <a:rPr lang="en-US" cap="none" sz="1100" b="1" i="0" u="none" baseline="-25000">
              <a:latin typeface="Arial"/>
              <a:ea typeface="Arial"/>
              <a:cs typeface="Arial"/>
            </a:rPr>
            <a:t>g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C11">
      <selection activeCell="P24" sqref="P24"/>
    </sheetView>
  </sheetViews>
  <sheetFormatPr defaultColWidth="9.140625" defaultRowHeight="12.75"/>
  <cols>
    <col min="1" max="3" width="9.140625" style="5" customWidth="1"/>
    <col min="4" max="4" width="13.00390625" style="6" customWidth="1"/>
    <col min="5" max="16384" width="9.140625" style="5" customWidth="1"/>
  </cols>
  <sheetData>
    <row r="1" ht="12.75">
      <c r="A1" s="5" t="s">
        <v>20</v>
      </c>
    </row>
    <row r="3" spans="6:7" ht="15.75">
      <c r="F3" s="7" t="s">
        <v>5</v>
      </c>
      <c r="G3" s="8">
        <v>14.5</v>
      </c>
    </row>
    <row r="4" spans="6:7" ht="12.75">
      <c r="F4" s="7" t="s">
        <v>1</v>
      </c>
      <c r="G4" s="8">
        <v>5.944</v>
      </c>
    </row>
    <row r="6" spans="4:10" ht="12.75">
      <c r="D6" s="5"/>
      <c r="E6" s="1">
        <v>3000</v>
      </c>
      <c r="F6" s="9">
        <v>4000</v>
      </c>
      <c r="G6" s="1">
        <v>5000</v>
      </c>
      <c r="H6" s="9">
        <v>6000</v>
      </c>
      <c r="I6" s="1">
        <v>7000</v>
      </c>
      <c r="J6" s="9">
        <v>8000</v>
      </c>
    </row>
    <row r="7" spans="4:10" ht="12.75">
      <c r="D7" s="7" t="s">
        <v>0</v>
      </c>
      <c r="E7" s="2">
        <v>0.88</v>
      </c>
      <c r="F7" s="10">
        <v>0.93</v>
      </c>
      <c r="G7" s="2">
        <v>0.96</v>
      </c>
      <c r="H7" s="10">
        <v>0.94</v>
      </c>
      <c r="I7" s="2">
        <v>0.9</v>
      </c>
      <c r="J7" s="10">
        <v>0.85</v>
      </c>
    </row>
    <row r="8" spans="4:6" ht="12.75">
      <c r="D8" s="5"/>
      <c r="F8" s="6"/>
    </row>
    <row r="9" spans="4:10" ht="12.75">
      <c r="D9" s="21" t="s">
        <v>14</v>
      </c>
      <c r="E9" s="23" t="s">
        <v>17</v>
      </c>
      <c r="F9" s="24"/>
      <c r="G9" s="24"/>
      <c r="H9" s="24"/>
      <c r="I9" s="24"/>
      <c r="J9" s="25"/>
    </row>
    <row r="10" spans="3:15" ht="12.75">
      <c r="C10" s="12"/>
      <c r="D10" s="22"/>
      <c r="E10" s="26"/>
      <c r="F10" s="27"/>
      <c r="G10" s="27"/>
      <c r="H10" s="27"/>
      <c r="I10" s="27"/>
      <c r="J10" s="28"/>
      <c r="O10" s="6" t="s">
        <v>19</v>
      </c>
    </row>
    <row r="11" spans="3:15" ht="12.75">
      <c r="C11" s="13"/>
      <c r="D11" s="8">
        <v>0</v>
      </c>
      <c r="E11" s="19">
        <v>0.5</v>
      </c>
      <c r="F11" s="20">
        <f>1.1*E11</f>
        <v>0.55</v>
      </c>
      <c r="G11" s="20">
        <f>1.1*F11</f>
        <v>0.6050000000000001</v>
      </c>
      <c r="H11" s="20">
        <f>1.1*G11</f>
        <v>0.6655000000000002</v>
      </c>
      <c r="I11" s="20">
        <f>1.1*H11</f>
        <v>0.7320500000000003</v>
      </c>
      <c r="J11" s="20">
        <f>1.1*I11</f>
        <v>0.8052550000000004</v>
      </c>
      <c r="M11" s="6"/>
      <c r="O11" s="6" t="s">
        <v>21</v>
      </c>
    </row>
    <row r="12" spans="3:15" ht="12.75">
      <c r="C12" s="13"/>
      <c r="D12" s="8">
        <v>5</v>
      </c>
      <c r="E12" s="19">
        <f>1.05*E11</f>
        <v>0.525</v>
      </c>
      <c r="F12" s="20">
        <f aca="true" t="shared" si="0" ref="F12:J20">1.1*E12</f>
        <v>0.5775000000000001</v>
      </c>
      <c r="G12" s="20">
        <f t="shared" si="0"/>
        <v>0.6352500000000002</v>
      </c>
      <c r="H12" s="20">
        <f t="shared" si="0"/>
        <v>0.6987750000000003</v>
      </c>
      <c r="I12" s="20">
        <f t="shared" si="0"/>
        <v>0.7686525000000003</v>
      </c>
      <c r="J12" s="20">
        <f t="shared" si="0"/>
        <v>0.8455177500000004</v>
      </c>
      <c r="M12" s="6"/>
      <c r="O12" s="6" t="s">
        <v>22</v>
      </c>
    </row>
    <row r="13" spans="3:15" ht="12.75">
      <c r="C13" s="13"/>
      <c r="D13" s="8">
        <v>10</v>
      </c>
      <c r="E13" s="19">
        <f>1.05*E12</f>
        <v>0.55125</v>
      </c>
      <c r="F13" s="20">
        <f t="shared" si="0"/>
        <v>0.6063750000000001</v>
      </c>
      <c r="G13" s="20">
        <f t="shared" si="0"/>
        <v>0.6670125000000001</v>
      </c>
      <c r="H13" s="20">
        <f t="shared" si="0"/>
        <v>0.7337137500000002</v>
      </c>
      <c r="I13" s="20">
        <f t="shared" si="0"/>
        <v>0.8070851250000003</v>
      </c>
      <c r="J13" s="20">
        <f t="shared" si="0"/>
        <v>0.8877936375000004</v>
      </c>
      <c r="M13" s="6"/>
      <c r="O13" s="6" t="s">
        <v>3</v>
      </c>
    </row>
    <row r="14" spans="3:15" ht="12.75">
      <c r="C14" s="13"/>
      <c r="D14" s="8">
        <v>15</v>
      </c>
      <c r="E14" s="19">
        <f>1.05*E13</f>
        <v>0.5788125000000001</v>
      </c>
      <c r="F14" s="20">
        <f t="shared" si="0"/>
        <v>0.6366937500000002</v>
      </c>
      <c r="G14" s="20">
        <f t="shared" si="0"/>
        <v>0.7003631250000002</v>
      </c>
      <c r="H14" s="20">
        <f t="shared" si="0"/>
        <v>0.7703994375000003</v>
      </c>
      <c r="I14" s="20">
        <f t="shared" si="0"/>
        <v>0.8474393812500004</v>
      </c>
      <c r="J14" s="20">
        <f t="shared" si="0"/>
        <v>0.9321833193750005</v>
      </c>
      <c r="M14" s="6"/>
      <c r="O14" s="6" t="s">
        <v>4</v>
      </c>
    </row>
    <row r="15" spans="3:15" ht="12.75">
      <c r="C15" s="13"/>
      <c r="D15" s="8">
        <v>20</v>
      </c>
      <c r="E15" s="19">
        <f>1.05*E14</f>
        <v>0.6077531250000001</v>
      </c>
      <c r="F15" s="20">
        <f t="shared" si="0"/>
        <v>0.6685284375000001</v>
      </c>
      <c r="G15" s="20">
        <f t="shared" si="0"/>
        <v>0.7353812812500002</v>
      </c>
      <c r="H15" s="20">
        <f t="shared" si="0"/>
        <v>0.8089194093750003</v>
      </c>
      <c r="I15" s="20">
        <f t="shared" si="0"/>
        <v>0.8898113503125004</v>
      </c>
      <c r="J15" s="20">
        <f t="shared" si="0"/>
        <v>0.9787924853437505</v>
      </c>
      <c r="M15" s="6"/>
      <c r="O15" s="6">
        <v>20</v>
      </c>
    </row>
    <row r="16" spans="3:15" ht="12.75">
      <c r="C16" s="13"/>
      <c r="D16" s="8">
        <v>25</v>
      </c>
      <c r="E16" s="19">
        <f>1.05*E15</f>
        <v>0.6381407812500002</v>
      </c>
      <c r="F16" s="20">
        <f t="shared" si="0"/>
        <v>0.7019548593750002</v>
      </c>
      <c r="G16" s="20">
        <f t="shared" si="0"/>
        <v>0.7721503453125004</v>
      </c>
      <c r="H16" s="20">
        <f t="shared" si="0"/>
        <v>0.8493653798437505</v>
      </c>
      <c r="I16" s="20">
        <f t="shared" si="0"/>
        <v>0.9343019178281257</v>
      </c>
      <c r="J16" s="20">
        <f t="shared" si="0"/>
        <v>1.0277321096109384</v>
      </c>
      <c r="M16" s="6"/>
      <c r="O16" s="6">
        <v>25</v>
      </c>
    </row>
    <row r="17" spans="3:15" ht="12.75">
      <c r="C17" s="13"/>
      <c r="D17" s="8">
        <v>30</v>
      </c>
      <c r="E17" s="19">
        <f>1.05*E15</f>
        <v>0.6381407812500002</v>
      </c>
      <c r="F17" s="20">
        <f t="shared" si="0"/>
        <v>0.7019548593750002</v>
      </c>
      <c r="G17" s="20">
        <f t="shared" si="0"/>
        <v>0.7721503453125004</v>
      </c>
      <c r="H17" s="20">
        <f t="shared" si="0"/>
        <v>0.8493653798437505</v>
      </c>
      <c r="I17" s="20">
        <f t="shared" si="0"/>
        <v>0.9343019178281257</v>
      </c>
      <c r="J17" s="20">
        <f t="shared" si="0"/>
        <v>1.0277321096109384</v>
      </c>
      <c r="M17" s="6"/>
      <c r="O17" s="6"/>
    </row>
    <row r="18" spans="3:15" ht="12.75">
      <c r="C18" s="13"/>
      <c r="D18" s="8">
        <v>35</v>
      </c>
      <c r="E18" s="19">
        <f>1.05*E15</f>
        <v>0.6381407812500002</v>
      </c>
      <c r="F18" s="20">
        <f t="shared" si="0"/>
        <v>0.7019548593750002</v>
      </c>
      <c r="G18" s="20">
        <f t="shared" si="0"/>
        <v>0.7721503453125004</v>
      </c>
      <c r="H18" s="20">
        <f t="shared" si="0"/>
        <v>0.8493653798437505</v>
      </c>
      <c r="I18" s="20">
        <f t="shared" si="0"/>
        <v>0.9343019178281257</v>
      </c>
      <c r="J18" s="20">
        <f t="shared" si="0"/>
        <v>1.0277321096109384</v>
      </c>
      <c r="M18" s="6"/>
      <c r="O18" s="6"/>
    </row>
    <row r="19" spans="3:15" ht="12.75">
      <c r="C19" s="13"/>
      <c r="D19" s="8">
        <v>40</v>
      </c>
      <c r="E19" s="19">
        <f>1.05*E15</f>
        <v>0.6381407812500002</v>
      </c>
      <c r="F19" s="20">
        <f t="shared" si="0"/>
        <v>0.7019548593750002</v>
      </c>
      <c r="G19" s="20">
        <f t="shared" si="0"/>
        <v>0.7721503453125004</v>
      </c>
      <c r="H19" s="20">
        <f t="shared" si="0"/>
        <v>0.8493653798437505</v>
      </c>
      <c r="I19" s="20">
        <f t="shared" si="0"/>
        <v>0.9343019178281257</v>
      </c>
      <c r="J19" s="20">
        <f t="shared" si="0"/>
        <v>1.0277321096109384</v>
      </c>
      <c r="M19" s="6"/>
      <c r="O19" s="6"/>
    </row>
    <row r="20" spans="3:15" ht="12.75">
      <c r="C20" s="13"/>
      <c r="D20" s="8">
        <v>45</v>
      </c>
      <c r="E20" s="19">
        <f>1.05*E16</f>
        <v>0.6700478203125002</v>
      </c>
      <c r="F20" s="20">
        <f t="shared" si="0"/>
        <v>0.7370526023437503</v>
      </c>
      <c r="G20" s="20">
        <f t="shared" si="0"/>
        <v>0.8107578625781253</v>
      </c>
      <c r="H20" s="20">
        <f t="shared" si="0"/>
        <v>0.891833648835938</v>
      </c>
      <c r="I20" s="20">
        <f t="shared" si="0"/>
        <v>0.9810170137195319</v>
      </c>
      <c r="J20" s="20">
        <f t="shared" si="0"/>
        <v>1.0791187150914852</v>
      </c>
      <c r="M20" s="6"/>
      <c r="O20" s="6">
        <v>30</v>
      </c>
    </row>
    <row r="21" spans="4:6" ht="12.75">
      <c r="D21" s="5"/>
      <c r="F21" s="6"/>
    </row>
    <row r="22" spans="4:10" ht="12.75">
      <c r="D22" s="21" t="s">
        <v>14</v>
      </c>
      <c r="E22" s="23" t="s">
        <v>18</v>
      </c>
      <c r="F22" s="24"/>
      <c r="G22" s="24"/>
      <c r="H22" s="24"/>
      <c r="I22" s="24"/>
      <c r="J22" s="25"/>
    </row>
    <row r="23" spans="3:16" ht="12.75">
      <c r="C23" s="12"/>
      <c r="D23" s="22"/>
      <c r="E23" s="26"/>
      <c r="F23" s="27"/>
      <c r="G23" s="27"/>
      <c r="H23" s="27"/>
      <c r="I23" s="27"/>
      <c r="J23" s="28"/>
      <c r="O23" s="6" t="s">
        <v>10</v>
      </c>
      <c r="P23" s="6" t="s">
        <v>9</v>
      </c>
    </row>
    <row r="24" spans="3:16" ht="12.75">
      <c r="C24" s="13"/>
      <c r="D24" s="8">
        <v>0</v>
      </c>
      <c r="E24" s="19">
        <v>0.5</v>
      </c>
      <c r="F24" s="20">
        <f aca="true" t="shared" si="1" ref="F24:J28">1.15*E24</f>
        <v>0.575</v>
      </c>
      <c r="G24" s="20">
        <f t="shared" si="1"/>
        <v>0.6612499999999999</v>
      </c>
      <c r="H24" s="20">
        <f t="shared" si="1"/>
        <v>0.7604374999999998</v>
      </c>
      <c r="I24" s="20">
        <f t="shared" si="1"/>
        <v>0.8745031249999997</v>
      </c>
      <c r="J24" s="20">
        <f t="shared" si="1"/>
        <v>1.0056785937499997</v>
      </c>
      <c r="M24" s="6"/>
      <c r="N24" s="7" t="s">
        <v>8</v>
      </c>
      <c r="O24" s="11">
        <f>1+14.7/14.7</f>
        <v>2</v>
      </c>
      <c r="P24" s="8">
        <v>1075</v>
      </c>
    </row>
    <row r="25" spans="3:13" ht="12.75">
      <c r="C25" s="13"/>
      <c r="D25" s="8">
        <v>5</v>
      </c>
      <c r="E25" s="19">
        <f>1.1*E24</f>
        <v>0.55</v>
      </c>
      <c r="F25" s="20">
        <f t="shared" si="1"/>
        <v>0.6325</v>
      </c>
      <c r="G25" s="20">
        <f t="shared" si="1"/>
        <v>0.7273749999999999</v>
      </c>
      <c r="H25" s="20">
        <f t="shared" si="1"/>
        <v>0.8364812499999998</v>
      </c>
      <c r="I25" s="20">
        <f t="shared" si="1"/>
        <v>0.9619534374999997</v>
      </c>
      <c r="J25" s="20">
        <f t="shared" si="1"/>
        <v>1.1062464531249996</v>
      </c>
      <c r="M25" s="6"/>
    </row>
    <row r="26" spans="3:13" ht="12.75">
      <c r="C26" s="13"/>
      <c r="D26" s="8">
        <v>10</v>
      </c>
      <c r="E26" s="19">
        <f>1.1*E25</f>
        <v>0.6050000000000001</v>
      </c>
      <c r="F26" s="20">
        <f t="shared" si="1"/>
        <v>0.6957500000000001</v>
      </c>
      <c r="G26" s="20">
        <f t="shared" si="1"/>
        <v>0.8001125</v>
      </c>
      <c r="H26" s="20">
        <f t="shared" si="1"/>
        <v>0.9201293749999999</v>
      </c>
      <c r="I26" s="20">
        <f t="shared" si="1"/>
        <v>1.05814878125</v>
      </c>
      <c r="J26" s="20">
        <f t="shared" si="1"/>
        <v>1.2168710984374997</v>
      </c>
      <c r="M26" s="6"/>
    </row>
    <row r="27" spans="3:13" ht="12.75">
      <c r="C27" s="13"/>
      <c r="D27" s="8">
        <v>15</v>
      </c>
      <c r="E27" s="19">
        <f>1.1*E26</f>
        <v>0.6655000000000002</v>
      </c>
      <c r="F27" s="20">
        <f t="shared" si="1"/>
        <v>0.7653250000000001</v>
      </c>
      <c r="G27" s="20">
        <f t="shared" si="1"/>
        <v>0.8801237500000001</v>
      </c>
      <c r="H27" s="20">
        <f t="shared" si="1"/>
        <v>1.0121423125</v>
      </c>
      <c r="I27" s="20">
        <f t="shared" si="1"/>
        <v>1.1639636593749998</v>
      </c>
      <c r="J27" s="20">
        <f t="shared" si="1"/>
        <v>1.3385582082812497</v>
      </c>
      <c r="M27" s="6"/>
    </row>
    <row r="28" spans="3:13" ht="12.75">
      <c r="C28" s="13"/>
      <c r="D28" s="8">
        <v>20</v>
      </c>
      <c r="E28" s="19">
        <f>1.1*E27</f>
        <v>0.7320500000000003</v>
      </c>
      <c r="F28" s="20">
        <f t="shared" si="1"/>
        <v>0.8418575000000003</v>
      </c>
      <c r="G28" s="20">
        <f t="shared" si="1"/>
        <v>0.9681361250000002</v>
      </c>
      <c r="H28" s="20">
        <f t="shared" si="1"/>
        <v>1.1133565437500001</v>
      </c>
      <c r="I28" s="20">
        <f t="shared" si="1"/>
        <v>1.2803600253125</v>
      </c>
      <c r="J28" s="20">
        <f t="shared" si="1"/>
        <v>1.472414029109375</v>
      </c>
      <c r="M28" s="6"/>
    </row>
    <row r="29" spans="3:13" ht="12.75">
      <c r="C29" s="13"/>
      <c r="D29" s="8">
        <v>25</v>
      </c>
      <c r="E29" s="19">
        <f>1.1*E28</f>
        <v>0.8052550000000004</v>
      </c>
      <c r="F29" s="20">
        <f aca="true" t="shared" si="2" ref="F29:J33">1.15*E29</f>
        <v>0.9260432500000004</v>
      </c>
      <c r="G29" s="20">
        <f t="shared" si="2"/>
        <v>1.0649497375000003</v>
      </c>
      <c r="H29" s="20">
        <f t="shared" si="2"/>
        <v>1.2246921981250003</v>
      </c>
      <c r="I29" s="20">
        <f t="shared" si="2"/>
        <v>1.4083960278437502</v>
      </c>
      <c r="J29" s="20">
        <f t="shared" si="2"/>
        <v>1.6196554320203125</v>
      </c>
      <c r="M29" s="6"/>
    </row>
    <row r="30" spans="3:13" ht="12.75">
      <c r="C30" s="13"/>
      <c r="D30" s="8">
        <v>30</v>
      </c>
      <c r="E30" s="19">
        <f>1.1*E28</f>
        <v>0.8052550000000004</v>
      </c>
      <c r="F30" s="20">
        <f t="shared" si="2"/>
        <v>0.9260432500000004</v>
      </c>
      <c r="G30" s="20">
        <f t="shared" si="2"/>
        <v>1.0649497375000003</v>
      </c>
      <c r="H30" s="20">
        <f t="shared" si="2"/>
        <v>1.2246921981250003</v>
      </c>
      <c r="I30" s="20">
        <f t="shared" si="2"/>
        <v>1.4083960278437502</v>
      </c>
      <c r="J30" s="20">
        <f t="shared" si="2"/>
        <v>1.6196554320203125</v>
      </c>
      <c r="M30" s="6"/>
    </row>
    <row r="31" spans="3:13" ht="12.75">
      <c r="C31" s="13"/>
      <c r="D31" s="8">
        <v>35</v>
      </c>
      <c r="E31" s="19">
        <f>1.1*E28</f>
        <v>0.8052550000000004</v>
      </c>
      <c r="F31" s="20">
        <f t="shared" si="2"/>
        <v>0.9260432500000004</v>
      </c>
      <c r="G31" s="20">
        <f t="shared" si="2"/>
        <v>1.0649497375000003</v>
      </c>
      <c r="H31" s="20">
        <f t="shared" si="2"/>
        <v>1.2246921981250003</v>
      </c>
      <c r="I31" s="20">
        <f t="shared" si="2"/>
        <v>1.4083960278437502</v>
      </c>
      <c r="J31" s="20">
        <f t="shared" si="2"/>
        <v>1.6196554320203125</v>
      </c>
      <c r="M31" s="6"/>
    </row>
    <row r="32" spans="3:13" ht="12.75">
      <c r="C32" s="13"/>
      <c r="D32" s="8">
        <v>40</v>
      </c>
      <c r="E32" s="19">
        <f>1.1*E28</f>
        <v>0.8052550000000004</v>
      </c>
      <c r="F32" s="20">
        <f t="shared" si="2"/>
        <v>0.9260432500000004</v>
      </c>
      <c r="G32" s="20">
        <f t="shared" si="2"/>
        <v>1.0649497375000003</v>
      </c>
      <c r="H32" s="20">
        <f t="shared" si="2"/>
        <v>1.2246921981250003</v>
      </c>
      <c r="I32" s="20">
        <f t="shared" si="2"/>
        <v>1.4083960278437502</v>
      </c>
      <c r="J32" s="20">
        <f t="shared" si="2"/>
        <v>1.6196554320203125</v>
      </c>
      <c r="M32" s="6"/>
    </row>
    <row r="33" spans="3:13" ht="12.75">
      <c r="C33" s="13"/>
      <c r="D33" s="8">
        <v>45</v>
      </c>
      <c r="E33" s="19">
        <f>1.1*E29</f>
        <v>0.8857805000000005</v>
      </c>
      <c r="F33" s="20">
        <f t="shared" si="2"/>
        <v>1.0186475750000006</v>
      </c>
      <c r="G33" s="20">
        <f t="shared" si="2"/>
        <v>1.1714447112500006</v>
      </c>
      <c r="H33" s="20">
        <f t="shared" si="2"/>
        <v>1.3471614179375007</v>
      </c>
      <c r="I33" s="20">
        <f t="shared" si="2"/>
        <v>1.5492356306281256</v>
      </c>
      <c r="J33" s="20">
        <f t="shared" si="2"/>
        <v>1.7816209752223444</v>
      </c>
      <c r="M33" s="6"/>
    </row>
    <row r="34" spans="4:6" ht="12.75">
      <c r="D34" s="5"/>
      <c r="F34" s="6"/>
    </row>
    <row r="35" spans="4:10" ht="12.75">
      <c r="D35" s="21" t="s">
        <v>14</v>
      </c>
      <c r="E35" s="23" t="s">
        <v>2</v>
      </c>
      <c r="F35" s="24"/>
      <c r="G35" s="24"/>
      <c r="H35" s="24"/>
      <c r="I35" s="24"/>
      <c r="J35" s="25"/>
    </row>
    <row r="36" spans="3:10" ht="12.75">
      <c r="C36" s="12"/>
      <c r="D36" s="22"/>
      <c r="E36" s="26"/>
      <c r="F36" s="27"/>
      <c r="G36" s="27"/>
      <c r="H36" s="27"/>
      <c r="I36" s="27"/>
      <c r="J36" s="28"/>
    </row>
    <row r="37" spans="3:10" ht="12.75">
      <c r="C37" s="13"/>
      <c r="D37" s="8">
        <v>0</v>
      </c>
      <c r="E37" s="3">
        <f aca="true" t="shared" si="3" ref="E37:J37">(($G$3+$D37+E24)/($G$3-E11))</f>
        <v>1.0714285714285714</v>
      </c>
      <c r="F37" s="14">
        <f t="shared" si="3"/>
        <v>1.0806451612903225</v>
      </c>
      <c r="G37" s="3">
        <f t="shared" si="3"/>
        <v>1.0911299028427492</v>
      </c>
      <c r="H37" s="14">
        <f t="shared" si="3"/>
        <v>1.1030711265314974</v>
      </c>
      <c r="I37" s="3">
        <f t="shared" si="3"/>
        <v>1.1166878965278055</v>
      </c>
      <c r="J37" s="14">
        <f t="shared" si="3"/>
        <v>1.1322356563594285</v>
      </c>
    </row>
    <row r="38" spans="3:10" ht="12.75">
      <c r="C38" s="13"/>
      <c r="D38" s="8">
        <v>5</v>
      </c>
      <c r="E38" s="3">
        <f aca="true" t="shared" si="4" ref="E38:J38">(($G$3+$D38+E25)/($G$3-E12))</f>
        <v>1.4347048300536673</v>
      </c>
      <c r="F38" s="14">
        <f t="shared" si="4"/>
        <v>1.4460405817920632</v>
      </c>
      <c r="G38" s="3">
        <f t="shared" si="4"/>
        <v>1.4589065796354064</v>
      </c>
      <c r="H38" s="14">
        <f t="shared" si="4"/>
        <v>1.4735272593556006</v>
      </c>
      <c r="I38" s="3">
        <f t="shared" si="4"/>
        <v>1.4901635427622817</v>
      </c>
      <c r="J38" s="14">
        <f t="shared" si="4"/>
        <v>1.5091195752314226</v>
      </c>
    </row>
    <row r="39" spans="3:10" ht="12.75">
      <c r="C39" s="13"/>
      <c r="D39" s="8">
        <v>10</v>
      </c>
      <c r="E39" s="3">
        <f aca="true" t="shared" si="5" ref="E39:J39">(($G$3+$D39+E26)/($G$3-E13))</f>
        <v>1.7998028497177165</v>
      </c>
      <c r="F39" s="14">
        <f t="shared" si="5"/>
        <v>1.8134756048187568</v>
      </c>
      <c r="G39" s="3">
        <f t="shared" si="5"/>
        <v>1.8289695194187086</v>
      </c>
      <c r="H39" s="14">
        <f t="shared" si="5"/>
        <v>1.8465495278365287</v>
      </c>
      <c r="I39" s="3">
        <f t="shared" si="5"/>
        <v>1.8665236010422508</v>
      </c>
      <c r="J39" s="14">
        <f t="shared" si="5"/>
        <v>1.8892507513906345</v>
      </c>
    </row>
    <row r="40" spans="3:10" ht="12.75">
      <c r="C40" s="13"/>
      <c r="D40" s="8">
        <v>15</v>
      </c>
      <c r="E40" s="3">
        <f aca="true" t="shared" si="6" ref="E40:J40">(($G$3+$D40+E27)/($G$3-E14))</f>
        <v>2.166876927704623</v>
      </c>
      <c r="F40" s="14">
        <f t="shared" si="6"/>
        <v>2.183124606368701</v>
      </c>
      <c r="G40" s="3">
        <f t="shared" si="6"/>
        <v>2.2015161721420298</v>
      </c>
      <c r="H40" s="14">
        <f t="shared" si="6"/>
        <v>2.222361981588785</v>
      </c>
      <c r="I40" s="3">
        <f t="shared" si="6"/>
        <v>2.2460228901867736</v>
      </c>
      <c r="J40" s="14">
        <f t="shared" si="6"/>
        <v>2.2729197286634237</v>
      </c>
    </row>
    <row r="41" spans="3:10" ht="12.75">
      <c r="C41" s="13"/>
      <c r="D41" s="8">
        <v>20</v>
      </c>
      <c r="E41" s="3">
        <f aca="true" t="shared" si="7" ref="E41:J41">(($G$3+$D41+E28)/($G$3-E15))</f>
        <v>2.5360944357677924</v>
      </c>
      <c r="F41" s="14">
        <f t="shared" si="7"/>
        <v>2.555176962935682</v>
      </c>
      <c r="G41" s="3">
        <f t="shared" si="7"/>
        <v>2.5767612492372</v>
      </c>
      <c r="H41" s="14">
        <f t="shared" si="7"/>
        <v>2.6012085976717088</v>
      </c>
      <c r="I41" s="3">
        <f t="shared" si="7"/>
        <v>2.6289393149693074</v>
      </c>
      <c r="J41" s="14">
        <f t="shared" si="7"/>
        <v>2.6604438982329977</v>
      </c>
    </row>
    <row r="42" spans="3:10" ht="12.75">
      <c r="C42" s="13"/>
      <c r="D42" s="8">
        <v>25</v>
      </c>
      <c r="E42" s="3">
        <f aca="true" t="shared" si="8" ref="E42:J42">(($G$3+$D42+E29)/($G$3-E16))</f>
        <v>2.9076370178021866</v>
      </c>
      <c r="F42" s="14">
        <f t="shared" si="8"/>
        <v>2.929838454505074</v>
      </c>
      <c r="G42" s="3">
        <f t="shared" si="8"/>
        <v>2.954938374026316</v>
      </c>
      <c r="H42" s="14">
        <f t="shared" si="8"/>
        <v>2.983355230825074</v>
      </c>
      <c r="I42" s="3">
        <f t="shared" si="8"/>
        <v>3.015576181929467</v>
      </c>
      <c r="J42" s="14">
        <f t="shared" si="8"/>
        <v>3.052170263133984</v>
      </c>
    </row>
    <row r="43" spans="3:10" ht="12.75">
      <c r="C43" s="13"/>
      <c r="D43" s="8">
        <v>30</v>
      </c>
      <c r="E43" s="3">
        <f aca="true" t="shared" si="9" ref="E43:J44">(($G$3+$D43+E30)/($G$3-E17))</f>
        <v>3.2683389929915494</v>
      </c>
      <c r="F43" s="14">
        <f t="shared" si="9"/>
        <v>3.2922086271666138</v>
      </c>
      <c r="G43" s="3">
        <f t="shared" si="9"/>
        <v>3.3191614771175346</v>
      </c>
      <c r="H43" s="14">
        <f t="shared" si="9"/>
        <v>3.349638567763644</v>
      </c>
      <c r="I43" s="3">
        <f t="shared" si="9"/>
        <v>3.384152864803681</v>
      </c>
      <c r="J43" s="14">
        <f t="shared" si="9"/>
        <v>3.4233030256859323</v>
      </c>
    </row>
    <row r="44" spans="3:10" ht="12.75">
      <c r="C44" s="13"/>
      <c r="D44" s="8">
        <v>35</v>
      </c>
      <c r="E44" s="3">
        <f t="shared" si="9"/>
        <v>3.629040968180912</v>
      </c>
      <c r="F44" s="14">
        <f t="shared" si="9"/>
        <v>3.654578799828154</v>
      </c>
      <c r="G44" s="3">
        <f t="shared" si="9"/>
        <v>3.6833845802087537</v>
      </c>
      <c r="H44" s="14">
        <f t="shared" si="9"/>
        <v>3.7159219047022143</v>
      </c>
      <c r="I44" s="3">
        <f t="shared" si="9"/>
        <v>3.7527295476778955</v>
      </c>
      <c r="J44" s="14">
        <f t="shared" si="9"/>
        <v>3.7944357882378803</v>
      </c>
    </row>
    <row r="45" spans="3:10" ht="12.75">
      <c r="C45" s="13"/>
      <c r="D45" s="8">
        <v>40</v>
      </c>
      <c r="E45" s="3">
        <f aca="true" t="shared" si="10" ref="E45:J46">(($G$3+$D45+E32)/($G$3-E19))</f>
        <v>3.989742943370275</v>
      </c>
      <c r="F45" s="14">
        <f t="shared" si="10"/>
        <v>4.016948972489693</v>
      </c>
      <c r="G45" s="3">
        <f t="shared" si="10"/>
        <v>4.047607683299972</v>
      </c>
      <c r="H45" s="14">
        <f t="shared" si="10"/>
        <v>4.082205241640784</v>
      </c>
      <c r="I45" s="3">
        <f t="shared" si="10"/>
        <v>4.1213062305521095</v>
      </c>
      <c r="J45" s="14">
        <f t="shared" si="10"/>
        <v>4.165568550789828</v>
      </c>
    </row>
    <row r="46" spans="3:10" ht="12.75">
      <c r="C46" s="13"/>
      <c r="D46" s="8">
        <v>45</v>
      </c>
      <c r="E46" s="3">
        <f t="shared" si="10"/>
        <v>4.366304359944973</v>
      </c>
      <c r="F46" s="14">
        <f t="shared" si="10"/>
        <v>4.397215641854882</v>
      </c>
      <c r="G46" s="3">
        <f t="shared" si="10"/>
        <v>4.432052855971791</v>
      </c>
      <c r="H46" s="14">
        <f t="shared" si="10"/>
        <v>4.471371075849065</v>
      </c>
      <c r="I46" s="3">
        <f t="shared" si="10"/>
        <v>4.515815700972699</v>
      </c>
      <c r="J46" s="14">
        <f t="shared" si="10"/>
        <v>4.566139858798407</v>
      </c>
    </row>
    <row r="47" ht="12.75">
      <c r="C47" s="12"/>
    </row>
    <row r="48" spans="3:10" ht="12.75" customHeight="1">
      <c r="C48" s="12"/>
      <c r="D48" s="21" t="s">
        <v>14</v>
      </c>
      <c r="E48" s="23" t="s">
        <v>6</v>
      </c>
      <c r="F48" s="24"/>
      <c r="G48" s="24"/>
      <c r="H48" s="24"/>
      <c r="I48" s="24"/>
      <c r="J48" s="25"/>
    </row>
    <row r="49" spans="3:11" ht="12.75">
      <c r="C49" s="12"/>
      <c r="D49" s="22"/>
      <c r="E49" s="26"/>
      <c r="F49" s="27"/>
      <c r="G49" s="27"/>
      <c r="H49" s="27"/>
      <c r="I49" s="27"/>
      <c r="J49" s="28"/>
      <c r="K49" s="5" t="s">
        <v>23</v>
      </c>
    </row>
    <row r="50" spans="4:11" ht="12.75">
      <c r="D50" s="8">
        <v>0</v>
      </c>
      <c r="E50" s="4">
        <f aca="true" t="shared" si="11" ref="E50:E59">(E$6*E$7*K50*$G$4*61.2374)/(2*1728)</f>
        <v>278.0518167777778</v>
      </c>
      <c r="F50" s="4">
        <f aca="true" t="shared" si="12" ref="F50:F59">(F$6*F$7*K50*$G$4*61.2374)/(2*1728)</f>
        <v>391.8002872777778</v>
      </c>
      <c r="G50" s="4">
        <f aca="true" t="shared" si="13" ref="G50:G59">(G$6*G$7*K50*$G$4*61.2374)/(2*1728)</f>
        <v>505.5487577777778</v>
      </c>
      <c r="H50" s="4">
        <f aca="true" t="shared" si="14" ref="H50:H59">(H$6*H$7*K50*$G$4*61.2374)/(2*1728)</f>
        <v>594.0197903888889</v>
      </c>
      <c r="I50" s="4">
        <f aca="true" t="shared" si="15" ref="I50:I59">(I$6*I$7*K50*$G$4*61.2374)/(2*1728)</f>
        <v>663.5327445833333</v>
      </c>
      <c r="J50" s="4">
        <f aca="true" t="shared" si="16" ref="J50:J59">(J$6*J$7*K50*$G$4*61.2374)/(2*1728)</f>
        <v>716.1940735185185</v>
      </c>
      <c r="K50" s="5">
        <f>($G$3+D63)/$G$3</f>
        <v>1</v>
      </c>
    </row>
    <row r="51" spans="4:11" ht="12.75">
      <c r="D51" s="8">
        <v>5</v>
      </c>
      <c r="E51" s="4">
        <f t="shared" si="11"/>
        <v>373.9317535977011</v>
      </c>
      <c r="F51" s="4">
        <f t="shared" si="12"/>
        <v>526.9038346149425</v>
      </c>
      <c r="G51" s="4">
        <f t="shared" si="13"/>
        <v>679.8759156321839</v>
      </c>
      <c r="H51" s="4">
        <f t="shared" si="14"/>
        <v>798.8542008678161</v>
      </c>
      <c r="I51" s="4">
        <f t="shared" si="15"/>
        <v>892.3371392672415</v>
      </c>
      <c r="J51" s="4">
        <f t="shared" si="16"/>
        <v>963.1575471455939</v>
      </c>
      <c r="K51" s="5">
        <f aca="true" t="shared" si="17" ref="K51:K59">($G$3+D51)/$G$3</f>
        <v>1.3448275862068966</v>
      </c>
    </row>
    <row r="52" spans="4:11" ht="12.75">
      <c r="D52" s="8">
        <v>10</v>
      </c>
      <c r="E52" s="4">
        <f t="shared" si="11"/>
        <v>469.8116904176245</v>
      </c>
      <c r="F52" s="4">
        <f t="shared" si="12"/>
        <v>662.0073819521074</v>
      </c>
      <c r="G52" s="4">
        <f t="shared" si="13"/>
        <v>854.2030734865901</v>
      </c>
      <c r="H52" s="4">
        <f t="shared" si="14"/>
        <v>1003.6886113467434</v>
      </c>
      <c r="I52" s="4">
        <f t="shared" si="15"/>
        <v>1121.1415339511495</v>
      </c>
      <c r="J52" s="4">
        <f t="shared" si="16"/>
        <v>1210.1210207726692</v>
      </c>
      <c r="K52" s="5">
        <f t="shared" si="17"/>
        <v>1.6896551724137931</v>
      </c>
    </row>
    <row r="53" spans="4:11" ht="12.75">
      <c r="D53" s="8">
        <v>15</v>
      </c>
      <c r="E53" s="4">
        <f t="shared" si="11"/>
        <v>565.6916272375479</v>
      </c>
      <c r="F53" s="4">
        <f t="shared" si="12"/>
        <v>797.1109292892719</v>
      </c>
      <c r="G53" s="4">
        <f t="shared" si="13"/>
        <v>1028.5302313409961</v>
      </c>
      <c r="H53" s="4">
        <f t="shared" si="14"/>
        <v>1208.5230218256704</v>
      </c>
      <c r="I53" s="4">
        <f t="shared" si="15"/>
        <v>1349.9459286350573</v>
      </c>
      <c r="J53" s="4">
        <f t="shared" si="16"/>
        <v>1457.0844943997445</v>
      </c>
      <c r="K53" s="5">
        <f t="shared" si="17"/>
        <v>2.0344827586206895</v>
      </c>
    </row>
    <row r="54" spans="4:11" ht="12.75">
      <c r="D54" s="8">
        <v>20</v>
      </c>
      <c r="E54" s="4">
        <f t="shared" si="11"/>
        <v>661.5715640574713</v>
      </c>
      <c r="F54" s="4">
        <f t="shared" si="12"/>
        <v>932.2144766264369</v>
      </c>
      <c r="G54" s="4">
        <f t="shared" si="13"/>
        <v>1202.8573891954024</v>
      </c>
      <c r="H54" s="4">
        <f t="shared" si="14"/>
        <v>1413.357432304598</v>
      </c>
      <c r="I54" s="4">
        <f t="shared" si="15"/>
        <v>1578.7503233189655</v>
      </c>
      <c r="J54" s="4">
        <f t="shared" si="16"/>
        <v>1704.04796802682</v>
      </c>
      <c r="K54" s="5">
        <f t="shared" si="17"/>
        <v>2.3793103448275863</v>
      </c>
    </row>
    <row r="55" spans="4:11" ht="12.75">
      <c r="D55" s="8">
        <v>25</v>
      </c>
      <c r="E55" s="4">
        <f t="shared" si="11"/>
        <v>757.4515008773947</v>
      </c>
      <c r="F55" s="4">
        <f t="shared" si="12"/>
        <v>1067.3180239636015</v>
      </c>
      <c r="G55" s="4">
        <f t="shared" si="13"/>
        <v>1377.1845470498083</v>
      </c>
      <c r="H55" s="4">
        <f t="shared" si="14"/>
        <v>1618.1918427835249</v>
      </c>
      <c r="I55" s="4">
        <f t="shared" si="15"/>
        <v>1807.5547180028734</v>
      </c>
      <c r="J55" s="4">
        <f t="shared" si="16"/>
        <v>1951.0114416538952</v>
      </c>
      <c r="K55" s="5">
        <f t="shared" si="17"/>
        <v>2.7241379310344827</v>
      </c>
    </row>
    <row r="56" spans="4:11" ht="12.75">
      <c r="D56" s="8">
        <v>30</v>
      </c>
      <c r="E56" s="4">
        <f>(E$6*E$7*K56*$G$4*61.2374)/(2*1728)</f>
        <v>853.331437697318</v>
      </c>
      <c r="F56" s="4">
        <f>(F$6*F$7*K56*$G$4*61.2374)/(2*1728)</f>
        <v>1202.4215713007663</v>
      </c>
      <c r="G56" s="4">
        <f>(G$6*G$7*K56*$G$4*61.2374)/(2*1728)</f>
        <v>1551.5117049042146</v>
      </c>
      <c r="H56" s="4">
        <f>(H$6*H$7*K56*$G$4*61.2374)/(2*1728)</f>
        <v>1823.0262532624522</v>
      </c>
      <c r="I56" s="4">
        <f>(I$6*I$7*K56*$G$4*61.2374)/(2*1728)</f>
        <v>2036.3591126867818</v>
      </c>
      <c r="J56" s="4">
        <f>(J$6*J$7*K56*$G$4*61.2374)/(2*1728)</f>
        <v>2197.974915280971</v>
      </c>
      <c r="K56" s="5">
        <f>($G$3+D56)/$G$3</f>
        <v>3.0689655172413794</v>
      </c>
    </row>
    <row r="57" spans="4:11" ht="12.75">
      <c r="D57" s="8">
        <v>35</v>
      </c>
      <c r="E57" s="4">
        <f>(E$6*E$7*K57*$G$4*61.2374)/(2*1728)</f>
        <v>949.2113745172413</v>
      </c>
      <c r="F57" s="4">
        <f>(F$6*F$7*K57*$G$4*61.2374)/(2*1728)</f>
        <v>1337.5251186379307</v>
      </c>
      <c r="G57" s="4">
        <f>(G$6*G$7*K57*$G$4*61.2374)/(2*1728)</f>
        <v>1725.8388627586205</v>
      </c>
      <c r="H57" s="4">
        <f>(H$6*H$7*K57*$G$4*61.2374)/(2*1728)</f>
        <v>2027.860663741379</v>
      </c>
      <c r="I57" s="4">
        <f>(I$6*I$7*K57*$G$4*61.2374)/(2*1728)</f>
        <v>2265.16350737069</v>
      </c>
      <c r="J57" s="4">
        <f>(J$6*J$7*K57*$G$4*61.2374)/(2*1728)</f>
        <v>2444.938388908046</v>
      </c>
      <c r="K57" s="5">
        <f>($G$3+D57)/$G$3</f>
        <v>3.413793103448276</v>
      </c>
    </row>
    <row r="58" spans="4:11" ht="12.75">
      <c r="D58" s="8">
        <v>40</v>
      </c>
      <c r="E58" s="4">
        <f>(E$6*E$7*K58*$G$4*61.2374)/(2*1728)</f>
        <v>1045.0913113371648</v>
      </c>
      <c r="F58" s="4">
        <f>(F$6*F$7*K58*$G$4*61.2374)/(2*1728)</f>
        <v>1472.6286659750958</v>
      </c>
      <c r="G58" s="4">
        <f>(G$6*G$7*K58*$G$4*61.2374)/(2*1728)</f>
        <v>1900.166020613027</v>
      </c>
      <c r="H58" s="4">
        <f>(H$6*H$7*K58*$G$4*61.2374)/(2*1728)</f>
        <v>2232.6950742203067</v>
      </c>
      <c r="I58" s="4">
        <f>(I$6*I$7*K58*$G$4*61.2374)/(2*1728)</f>
        <v>2493.9679020545977</v>
      </c>
      <c r="J58" s="4">
        <f>(J$6*J$7*K58*$G$4*61.2374)/(2*1728)</f>
        <v>2691.901862535122</v>
      </c>
      <c r="K58" s="5">
        <f>($G$3+D58)/$G$3</f>
        <v>3.7586206896551726</v>
      </c>
    </row>
    <row r="59" spans="4:11" ht="12.75">
      <c r="D59" s="8">
        <v>45</v>
      </c>
      <c r="E59" s="4">
        <f t="shared" si="11"/>
        <v>1140.9712481570882</v>
      </c>
      <c r="F59" s="4">
        <f t="shared" si="12"/>
        <v>1607.732213312261</v>
      </c>
      <c r="G59" s="4">
        <f t="shared" si="13"/>
        <v>2074.493178467433</v>
      </c>
      <c r="H59" s="4">
        <f t="shared" si="14"/>
        <v>2437.5294846992338</v>
      </c>
      <c r="I59" s="4">
        <f t="shared" si="15"/>
        <v>2722.7722967385057</v>
      </c>
      <c r="J59" s="4">
        <f t="shared" si="16"/>
        <v>2938.8653361621973</v>
      </c>
      <c r="K59" s="5">
        <f t="shared" si="17"/>
        <v>4.103448275862069</v>
      </c>
    </row>
    <row r="61" spans="4:10" ht="12.75" customHeight="1">
      <c r="D61" s="21" t="s">
        <v>14</v>
      </c>
      <c r="E61" s="23" t="s">
        <v>7</v>
      </c>
      <c r="F61" s="24"/>
      <c r="G61" s="24"/>
      <c r="H61" s="24"/>
      <c r="I61" s="24"/>
      <c r="J61" s="25"/>
    </row>
    <row r="62" spans="4:10" ht="12.75">
      <c r="D62" s="22"/>
      <c r="E62" s="26"/>
      <c r="F62" s="27"/>
      <c r="G62" s="27"/>
      <c r="H62" s="27"/>
      <c r="I62" s="27"/>
      <c r="J62" s="28"/>
    </row>
    <row r="63" spans="4:10" ht="12.75">
      <c r="D63" s="8">
        <v>0</v>
      </c>
      <c r="E63" s="4">
        <f aca="true" t="shared" si="18" ref="E63:J63">E50/2</f>
        <v>139.0259083888889</v>
      </c>
      <c r="F63" s="15">
        <f t="shared" si="18"/>
        <v>195.9001436388889</v>
      </c>
      <c r="G63" s="4">
        <f t="shared" si="18"/>
        <v>252.7743788888889</v>
      </c>
      <c r="H63" s="15">
        <f t="shared" si="18"/>
        <v>297.0098951944444</v>
      </c>
      <c r="I63" s="4">
        <f t="shared" si="18"/>
        <v>331.76637229166664</v>
      </c>
      <c r="J63" s="15">
        <f t="shared" si="18"/>
        <v>358.09703675925925</v>
      </c>
    </row>
    <row r="64" spans="4:10" ht="12.75">
      <c r="D64" s="8">
        <v>5</v>
      </c>
      <c r="E64" s="4">
        <f aca="true" t="shared" si="19" ref="E64:E72">E51/2</f>
        <v>186.96587679885056</v>
      </c>
      <c r="F64" s="15">
        <f aca="true" t="shared" si="20" ref="F64:J67">F51/2</f>
        <v>263.45191730747126</v>
      </c>
      <c r="G64" s="4">
        <f t="shared" si="20"/>
        <v>339.93795781609197</v>
      </c>
      <c r="H64" s="15">
        <f t="shared" si="20"/>
        <v>399.42710043390804</v>
      </c>
      <c r="I64" s="4">
        <f t="shared" si="20"/>
        <v>446.16856963362073</v>
      </c>
      <c r="J64" s="15">
        <f t="shared" si="20"/>
        <v>481.57877357279693</v>
      </c>
    </row>
    <row r="65" spans="4:10" ht="12.75">
      <c r="D65" s="8">
        <v>10</v>
      </c>
      <c r="E65" s="4">
        <f t="shared" si="19"/>
        <v>234.90584520881225</v>
      </c>
      <c r="F65" s="15">
        <f t="shared" si="20"/>
        <v>331.0036909760537</v>
      </c>
      <c r="G65" s="4">
        <f t="shared" si="20"/>
        <v>427.10153674329507</v>
      </c>
      <c r="H65" s="15">
        <f t="shared" si="20"/>
        <v>501.8443056733717</v>
      </c>
      <c r="I65" s="4">
        <f t="shared" si="20"/>
        <v>560.5707669755748</v>
      </c>
      <c r="J65" s="15">
        <f t="shared" si="20"/>
        <v>605.0605103863346</v>
      </c>
    </row>
    <row r="66" spans="4:10" ht="12.75">
      <c r="D66" s="8">
        <v>15</v>
      </c>
      <c r="E66" s="4">
        <f t="shared" si="19"/>
        <v>282.84581361877395</v>
      </c>
      <c r="F66" s="15">
        <f t="shared" si="20"/>
        <v>398.55546464463595</v>
      </c>
      <c r="G66" s="4">
        <f t="shared" si="20"/>
        <v>514.2651156704981</v>
      </c>
      <c r="H66" s="15">
        <f t="shared" si="20"/>
        <v>604.2615109128352</v>
      </c>
      <c r="I66" s="4">
        <f t="shared" si="20"/>
        <v>674.9729643175286</v>
      </c>
      <c r="J66" s="15">
        <f t="shared" si="20"/>
        <v>728.5422471998722</v>
      </c>
    </row>
    <row r="67" spans="4:10" ht="12.75">
      <c r="D67" s="8">
        <v>20</v>
      </c>
      <c r="E67" s="4">
        <f t="shared" si="19"/>
        <v>330.78578202873564</v>
      </c>
      <c r="F67" s="15">
        <f t="shared" si="20"/>
        <v>466.10723831321843</v>
      </c>
      <c r="G67" s="4">
        <f t="shared" si="20"/>
        <v>601.4286945977012</v>
      </c>
      <c r="H67" s="15">
        <f t="shared" si="20"/>
        <v>706.678716152299</v>
      </c>
      <c r="I67" s="4">
        <f t="shared" si="20"/>
        <v>789.3751616594827</v>
      </c>
      <c r="J67" s="15">
        <f t="shared" si="20"/>
        <v>852.02398401341</v>
      </c>
    </row>
    <row r="68" spans="4:10" ht="12.75">
      <c r="D68" s="8">
        <v>25</v>
      </c>
      <c r="E68" s="4">
        <f t="shared" si="19"/>
        <v>378.72575043869733</v>
      </c>
      <c r="F68" s="15">
        <f aca="true" t="shared" si="21" ref="F68:J70">F55/2</f>
        <v>533.6590119818007</v>
      </c>
      <c r="G68" s="4">
        <f t="shared" si="21"/>
        <v>688.5922735249042</v>
      </c>
      <c r="H68" s="15">
        <f t="shared" si="21"/>
        <v>809.0959213917624</v>
      </c>
      <c r="I68" s="4">
        <f t="shared" si="21"/>
        <v>903.7773590014367</v>
      </c>
      <c r="J68" s="15">
        <f t="shared" si="21"/>
        <v>975.5057208269476</v>
      </c>
    </row>
    <row r="69" spans="4:10" ht="12.75">
      <c r="D69" s="8">
        <v>30</v>
      </c>
      <c r="E69" s="4">
        <f t="shared" si="19"/>
        <v>426.665718848659</v>
      </c>
      <c r="F69" s="15">
        <f t="shared" si="21"/>
        <v>601.2107856503832</v>
      </c>
      <c r="G69" s="4">
        <f t="shared" si="21"/>
        <v>775.7558524521073</v>
      </c>
      <c r="H69" s="15">
        <f t="shared" si="21"/>
        <v>911.5131266312261</v>
      </c>
      <c r="I69" s="4">
        <f t="shared" si="21"/>
        <v>1018.1795563433909</v>
      </c>
      <c r="J69" s="15">
        <f t="shared" si="21"/>
        <v>1098.9874576404854</v>
      </c>
    </row>
    <row r="70" spans="4:10" ht="12.75">
      <c r="D70" s="8">
        <v>35</v>
      </c>
      <c r="E70" s="4">
        <f t="shared" si="19"/>
        <v>474.60568725862066</v>
      </c>
      <c r="F70" s="15">
        <f t="shared" si="21"/>
        <v>668.7625593189654</v>
      </c>
      <c r="G70" s="4">
        <f t="shared" si="21"/>
        <v>862.9194313793103</v>
      </c>
      <c r="H70" s="15">
        <f t="shared" si="21"/>
        <v>1013.9303318706895</v>
      </c>
      <c r="I70" s="4">
        <f t="shared" si="21"/>
        <v>1132.581753685345</v>
      </c>
      <c r="J70" s="15">
        <f t="shared" si="21"/>
        <v>1222.469194454023</v>
      </c>
    </row>
    <row r="71" spans="4:10" ht="12.75">
      <c r="D71" s="8">
        <v>40</v>
      </c>
      <c r="E71" s="4">
        <f t="shared" si="19"/>
        <v>522.5456556685824</v>
      </c>
      <c r="F71" s="15">
        <f aca="true" t="shared" si="22" ref="F71:J72">F58/2</f>
        <v>736.3143329875479</v>
      </c>
      <c r="G71" s="4">
        <f t="shared" si="22"/>
        <v>950.0830103065135</v>
      </c>
      <c r="H71" s="15">
        <f t="shared" si="22"/>
        <v>1116.3475371101533</v>
      </c>
      <c r="I71" s="4">
        <f t="shared" si="22"/>
        <v>1246.9839510272989</v>
      </c>
      <c r="J71" s="15">
        <f t="shared" si="22"/>
        <v>1345.950931267561</v>
      </c>
    </row>
    <row r="72" spans="4:10" ht="12.75">
      <c r="D72" s="8">
        <v>45</v>
      </c>
      <c r="E72" s="4">
        <f t="shared" si="19"/>
        <v>570.4856240785441</v>
      </c>
      <c r="F72" s="15">
        <f t="shared" si="22"/>
        <v>803.8661066561305</v>
      </c>
      <c r="G72" s="4">
        <f t="shared" si="22"/>
        <v>1037.2465892337166</v>
      </c>
      <c r="H72" s="15">
        <f t="shared" si="22"/>
        <v>1218.7647423496169</v>
      </c>
      <c r="I72" s="4">
        <f t="shared" si="22"/>
        <v>1361.3861483692529</v>
      </c>
      <c r="J72" s="15">
        <f t="shared" si="22"/>
        <v>1469.4326680810987</v>
      </c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21">
      <c r="B96" s="16" t="s">
        <v>11</v>
      </c>
    </row>
    <row r="97" spans="2:4" s="18" customFormat="1" ht="21">
      <c r="B97" s="16" t="s">
        <v>12</v>
      </c>
      <c r="D97" s="17"/>
    </row>
    <row r="98" spans="2:4" s="18" customFormat="1" ht="21">
      <c r="B98" s="16" t="s">
        <v>13</v>
      </c>
      <c r="D98" s="17"/>
    </row>
    <row r="99" spans="2:4" s="18" customFormat="1" ht="21">
      <c r="B99" s="16" t="s">
        <v>15</v>
      </c>
      <c r="D99" s="17"/>
    </row>
    <row r="100" s="18" customFormat="1" ht="18">
      <c r="D100" s="17"/>
    </row>
    <row r="101" spans="2:4" s="18" customFormat="1" ht="21">
      <c r="B101" s="16" t="s">
        <v>16</v>
      </c>
      <c r="D101" s="17"/>
    </row>
    <row r="102" s="18" customFormat="1" ht="18">
      <c r="D102" s="17"/>
    </row>
  </sheetData>
  <mergeCells count="10">
    <mergeCell ref="D61:D62"/>
    <mergeCell ref="E61:J62"/>
    <mergeCell ref="E35:J36"/>
    <mergeCell ref="D35:D36"/>
    <mergeCell ref="D48:D49"/>
    <mergeCell ref="E48:J49"/>
    <mergeCell ref="D22:D23"/>
    <mergeCell ref="E22:J23"/>
    <mergeCell ref="D9:D10"/>
    <mergeCell ref="E9:J1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Gonsowski</dc:creator>
  <cp:keywords/>
  <dc:description/>
  <cp:lastModifiedBy>Jeff Lucius</cp:lastModifiedBy>
  <cp:lastPrinted>2001-02-21T16:52:20Z</cp:lastPrinted>
  <dcterms:created xsi:type="dcterms:W3CDTF">2001-02-18T06:25:39Z</dcterms:created>
  <dcterms:modified xsi:type="dcterms:W3CDTF">2004-01-31T22:18:44Z</dcterms:modified>
  <cp:category/>
  <cp:version/>
  <cp:contentType/>
  <cp:contentStatus/>
</cp:coreProperties>
</file>