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35" windowWidth="12540" windowHeight="11235" activeTab="0"/>
  </bookViews>
  <sheets>
    <sheet name="Raw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<sst xmlns="http://schemas.openxmlformats.org/spreadsheetml/2006/main" count="28" uniqueCount="24">
  <si>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Volumetric Efficiency = </t>
  </si>
  <si>
    <t xml:space="preserve">Engine Displacement (L) = </t>
  </si>
  <si>
    <t>Pressure Ratio</t>
  </si>
  <si>
    <t>10 psi</t>
  </si>
  <si>
    <t>15 psi</t>
  </si>
  <si>
    <r>
      <t>Atmospheric Pressure (psi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= </t>
    </r>
  </si>
  <si>
    <t>Total Engine Flow (cfm)</t>
  </si>
  <si>
    <r>
      <t>Flow per turbo (cfm)</t>
    </r>
    <r>
      <rPr>
        <b/>
        <sz val="8"/>
        <rFont val="Arial"/>
        <family val="2"/>
      </rPr>
      <t>, 1/2 values above</t>
    </r>
  </si>
  <si>
    <t>Turbo Rating</t>
  </si>
  <si>
    <t>cfm</t>
  </si>
  <si>
    <t>P.R.</t>
  </si>
  <si>
    <r>
      <t>P.R. = Pressure Ratio = 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>/P</t>
    </r>
    <r>
      <rPr>
        <b/>
        <i/>
        <vertAlign val="subscript"/>
        <sz val="14"/>
        <rFont val="Bookman Old Style"/>
        <family val="1"/>
      </rPr>
      <t>inlet</t>
    </r>
  </si>
  <si>
    <r>
      <t>P</t>
    </r>
    <r>
      <rPr>
        <b/>
        <i/>
        <vertAlign val="subscript"/>
        <sz val="14"/>
        <rFont val="Bookman Old Style"/>
        <family val="1"/>
      </rPr>
      <t>inlet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</si>
  <si>
    <r>
      <t>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 xml:space="preserve"> =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 xml:space="preserve"> + P</t>
    </r>
    <r>
      <rPr>
        <b/>
        <i/>
        <vertAlign val="subscript"/>
        <sz val="14"/>
        <rFont val="Bookman Old Style"/>
        <family val="1"/>
      </rPr>
      <t>upper plenum</t>
    </r>
  </si>
  <si>
    <r>
      <t>Manifold Boost (psi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</t>
    </r>
  </si>
  <si>
    <r>
      <t>P</t>
    </r>
    <r>
      <rPr>
        <b/>
        <i/>
        <vertAlign val="subscript"/>
        <sz val="14"/>
        <rFont val="Bookman Old Style"/>
        <family val="1"/>
      </rPr>
      <t>upper plenum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</si>
  <si>
    <r>
      <t>P.R. = ((P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  <r>
      <rPr>
        <b/>
        <i/>
        <sz val="14"/>
        <rFont val="Bookman Old Style"/>
        <family val="1"/>
      </rPr>
      <t xml:space="preserve"> +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>) / 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  <r>
      <rPr>
        <b/>
        <i/>
        <sz val="14"/>
        <rFont val="Bookman Old Style"/>
        <family val="1"/>
      </rPr>
      <t>))</t>
    </r>
  </si>
  <si>
    <t>Pressure drop from filter to turbo (psi)</t>
  </si>
  <si>
    <t>Pressure drop from turbo to intake (psi)</t>
  </si>
  <si>
    <t>for graphing purposes</t>
  </si>
  <si>
    <t>Credit goes to Joe Gonsowski for developing this spreadsheet in its original format</t>
  </si>
  <si>
    <t xml:space="preserve">  0 psi</t>
  </si>
  <si>
    <t xml:space="preserve">  5 psi</t>
  </si>
  <si>
    <t>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</si>
</sst>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.5"/>
      <name val="Arial"/>
      <family val="2"/>
    </font>
    <font>
      <b/>
      <sz val="11.75"/>
      <name val="Arial"/>
      <family val="2"/>
    </font>
    <font>
      <b/>
      <sz val="8"/>
      <name val="Arial"/>
      <family val="2"/>
    </font>
    <font>
      <b/>
      <i/>
      <sz val="14"/>
      <color indexed="8"/>
      <name val="Bookman Old Style"/>
      <family val="1"/>
    </font>
    <font>
      <b/>
      <i/>
      <vertAlign val="subscript"/>
      <sz val="14"/>
      <color indexed="8"/>
      <name val="Bookman Old Style"/>
      <family val="1"/>
    </font>
    <font>
      <b/>
      <i/>
      <sz val="14"/>
      <color indexed="8"/>
      <name val="Symbol"/>
      <family val="1"/>
    </font>
    <font>
      <b/>
      <i/>
      <sz val="14"/>
      <color indexed="13"/>
      <name val="Symbol"/>
      <family val="1"/>
    </font>
    <font>
      <b/>
      <i/>
      <sz val="14"/>
      <color indexed="13"/>
      <name val="Bookman Old Style"/>
      <family val="1"/>
    </font>
    <font>
      <b/>
      <i/>
      <vertAlign val="subscript"/>
      <sz val="14"/>
      <color indexed="13"/>
      <name val="Bookman Old Style"/>
      <family val="1"/>
    </font>
    <font>
      <b/>
      <i/>
      <vertAlign val="superscript"/>
      <sz val="14"/>
      <color indexed="8"/>
      <name val="Bookman Old Style"/>
      <family val="1"/>
    </font>
    <font>
      <b/>
      <i/>
      <vertAlign val="superscript"/>
      <sz val="14"/>
      <color indexed="13"/>
      <name val="Bookman Old Style"/>
      <family val="1"/>
    </font>
    <font>
      <b/>
      <vertAlign val="subscript"/>
      <sz val="10"/>
      <name val="Arial"/>
      <family val="2"/>
    </font>
    <font>
      <b/>
      <i/>
      <sz val="10"/>
      <name val="Bookman Old Style"/>
      <family val="1"/>
    </font>
    <font>
      <b/>
      <i/>
      <vertAlign val="subscript"/>
      <sz val="10"/>
      <name val="Bookman Old Style"/>
      <family val="1"/>
    </font>
    <font>
      <b/>
      <i/>
      <sz val="14"/>
      <name val="Bookman Old Style"/>
      <family val="1"/>
    </font>
    <font>
      <b/>
      <i/>
      <vertAlign val="subscript"/>
      <sz val="14"/>
      <name val="Bookman Old Style"/>
      <family val="1"/>
    </font>
    <font>
      <sz val="14"/>
      <name val="Arial"/>
      <family val="0"/>
    </font>
    <font>
      <b/>
      <i/>
      <sz val="14"/>
      <name val="Symbol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8" fillId="3" borderId="0" xfId="0" applyFont="1" applyFill="1" applyAlignment="1">
      <alignment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TD04-13G Turbo Flow Map
vs. 2.0-L Engine Demand</a:t>
            </a:r>
          </a:p>
        </c:rich>
      </c:tx>
      <c:layout>
        <c:manualLayout>
          <c:xMode val="factor"/>
          <c:yMode val="factor"/>
          <c:x val="-0.204"/>
          <c:y val="0.0485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037"/>
          <c:w val="0.722"/>
          <c:h val="0.92275"/>
        </c:manualLayout>
      </c:layout>
      <c:scatterChart>
        <c:scatterStyle val="smoothMarker"/>
        <c:varyColors val="0"/>
        <c:ser>
          <c:idx val="5"/>
          <c:order val="0"/>
          <c:tx>
            <c:v>7000  75%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Data'!$J$51:$J$56</c:f>
              <c:numCache>
                <c:ptCount val="6"/>
                <c:pt idx="0">
                  <c:v>186.05112847222222</c:v>
                </c:pt>
                <c:pt idx="1">
                  <c:v>250.20669001436784</c:v>
                </c:pt>
                <c:pt idx="2">
                  <c:v>314.36225155651346</c:v>
                </c:pt>
                <c:pt idx="3">
                  <c:v>378.51781309865896</c:v>
                </c:pt>
                <c:pt idx="4">
                  <c:v>442.6733746408046</c:v>
                </c:pt>
                <c:pt idx="5">
                  <c:v>506.8289361829502</c:v>
                </c:pt>
              </c:numCache>
            </c:numRef>
          </c:xVal>
          <c:yVal>
            <c:numRef>
              <c:f>'Raw Data'!$J$31:$J$36</c:f>
              <c:numCache>
                <c:ptCount val="6"/>
                <c:pt idx="0">
                  <c:v>1.1322356563594285</c:v>
                </c:pt>
                <c:pt idx="1">
                  <c:v>1.5091195752314226</c:v>
                </c:pt>
                <c:pt idx="2">
                  <c:v>1.8892507513906345</c:v>
                </c:pt>
                <c:pt idx="3">
                  <c:v>2.2729197286634237</c:v>
                </c:pt>
                <c:pt idx="4">
                  <c:v>2.6604438982329977</c:v>
                </c:pt>
                <c:pt idx="5">
                  <c:v>3.052170263133984</c:v>
                </c:pt>
              </c:numCache>
            </c:numRef>
          </c:yVal>
          <c:smooth val="1"/>
        </c:ser>
        <c:ser>
          <c:idx val="4"/>
          <c:order val="1"/>
          <c:tx>
            <c:v>6000  81%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Data'!$I$51:$I$56</c:f>
              <c:numCache>
                <c:ptCount val="6"/>
                <c:pt idx="0">
                  <c:v>172.23018750000003</c:v>
                </c:pt>
                <c:pt idx="1">
                  <c:v>231.61990732758622</c:v>
                </c:pt>
                <c:pt idx="2">
                  <c:v>291.00962715517244</c:v>
                </c:pt>
                <c:pt idx="3">
                  <c:v>350.3993469827586</c:v>
                </c:pt>
                <c:pt idx="4">
                  <c:v>409.7890668103449</c:v>
                </c:pt>
                <c:pt idx="5">
                  <c:v>469.178786637931</c:v>
                </c:pt>
              </c:numCache>
            </c:numRef>
          </c:xVal>
          <c:yVal>
            <c:numRef>
              <c:f>'Raw Data'!$I$31:$I$36</c:f>
              <c:numCache>
                <c:ptCount val="6"/>
                <c:pt idx="0">
                  <c:v>1.1166878965278055</c:v>
                </c:pt>
                <c:pt idx="1">
                  <c:v>1.4901635427622817</c:v>
                </c:pt>
                <c:pt idx="2">
                  <c:v>1.8665236010422508</c:v>
                </c:pt>
                <c:pt idx="3">
                  <c:v>2.2460228901867736</c:v>
                </c:pt>
                <c:pt idx="4">
                  <c:v>2.6289393149693074</c:v>
                </c:pt>
                <c:pt idx="5">
                  <c:v>3.015576181929467</c:v>
                </c:pt>
              </c:numCache>
            </c:numRef>
          </c:yVal>
          <c:smooth val="1"/>
        </c:ser>
        <c:ser>
          <c:idx val="3"/>
          <c:order val="2"/>
          <c:tx>
            <c:v>5000  90%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Data'!$H$51:$H$56</c:f>
              <c:numCache>
                <c:ptCount val="6"/>
                <c:pt idx="0">
                  <c:v>159.47239583333334</c:v>
                </c:pt>
                <c:pt idx="1">
                  <c:v>214.46287715517244</c:v>
                </c:pt>
                <c:pt idx="2">
                  <c:v>269.4533584770115</c:v>
                </c:pt>
                <c:pt idx="3">
                  <c:v>324.4438397988506</c:v>
                </c:pt>
                <c:pt idx="4">
                  <c:v>379.4343211206896</c:v>
                </c:pt>
                <c:pt idx="5">
                  <c:v>434.42480244252874</c:v>
                </c:pt>
              </c:numCache>
            </c:numRef>
          </c:xVal>
          <c:yVal>
            <c:numRef>
              <c:f>'Raw Data'!$H$31:$H$36</c:f>
              <c:numCache>
                <c:ptCount val="6"/>
                <c:pt idx="0">
                  <c:v>1.1030711265314974</c:v>
                </c:pt>
                <c:pt idx="1">
                  <c:v>1.4735272593556006</c:v>
                </c:pt>
                <c:pt idx="2">
                  <c:v>1.8465495278365287</c:v>
                </c:pt>
                <c:pt idx="3">
                  <c:v>2.222361981588785</c:v>
                </c:pt>
                <c:pt idx="4">
                  <c:v>2.6012085976717088</c:v>
                </c:pt>
                <c:pt idx="5">
                  <c:v>2.983355230825074</c:v>
                </c:pt>
              </c:numCache>
            </c:numRef>
          </c:yVal>
          <c:smooth val="1"/>
        </c:ser>
        <c:ser>
          <c:idx val="2"/>
          <c:order val="3"/>
          <c:tx>
            <c:v>4000  93%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Data'!$G$51:$G$56</c:f>
              <c:numCache>
                <c:ptCount val="6"/>
                <c:pt idx="0">
                  <c:v>131.83051388888887</c:v>
                </c:pt>
                <c:pt idx="1">
                  <c:v>177.28931178160917</c:v>
                </c:pt>
                <c:pt idx="2">
                  <c:v>222.74810967432953</c:v>
                </c:pt>
                <c:pt idx="3">
                  <c:v>268.20690756704977</c:v>
                </c:pt>
                <c:pt idx="4">
                  <c:v>313.66570545977015</c:v>
                </c:pt>
                <c:pt idx="5">
                  <c:v>359.1245033524904</c:v>
                </c:pt>
              </c:numCache>
            </c:numRef>
          </c:xVal>
          <c:yVal>
            <c:numRef>
              <c:f>'Raw Data'!$G$31:$G$36</c:f>
              <c:numCache>
                <c:ptCount val="6"/>
                <c:pt idx="0">
                  <c:v>1.0911299028427492</c:v>
                </c:pt>
                <c:pt idx="1">
                  <c:v>1.4589065796354064</c:v>
                </c:pt>
                <c:pt idx="2">
                  <c:v>1.8289695194187086</c:v>
                </c:pt>
                <c:pt idx="3">
                  <c:v>2.2015161721420298</c:v>
                </c:pt>
                <c:pt idx="4">
                  <c:v>2.5767612492372</c:v>
                </c:pt>
                <c:pt idx="5">
                  <c:v>2.954938374026316</c:v>
                </c:pt>
              </c:numCache>
            </c:numRef>
          </c:yVal>
          <c:smooth val="1"/>
        </c:ser>
        <c:ser>
          <c:idx val="1"/>
          <c:order val="4"/>
          <c:tx>
            <c:v>3000  95%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Data'!$F$51:$F$56</c:f>
              <c:numCache>
                <c:ptCount val="6"/>
                <c:pt idx="0">
                  <c:v>100.99918402777777</c:v>
                </c:pt>
                <c:pt idx="1">
                  <c:v>135.82648886494255</c:v>
                </c:pt>
                <c:pt idx="2">
                  <c:v>170.65379370210732</c:v>
                </c:pt>
                <c:pt idx="3">
                  <c:v>205.481098539272</c:v>
                </c:pt>
                <c:pt idx="4">
                  <c:v>240.30840337643681</c:v>
                </c:pt>
                <c:pt idx="5">
                  <c:v>275.1357082136015</c:v>
                </c:pt>
              </c:numCache>
            </c:numRef>
          </c:xVal>
          <c:yVal>
            <c:numRef>
              <c:f>'Raw Data'!$F$31:$F$36</c:f>
              <c:numCache>
                <c:ptCount val="6"/>
                <c:pt idx="0">
                  <c:v>1.0806451612903225</c:v>
                </c:pt>
                <c:pt idx="1">
                  <c:v>1.4460405817920632</c:v>
                </c:pt>
                <c:pt idx="2">
                  <c:v>1.8134756048187568</c:v>
                </c:pt>
                <c:pt idx="3">
                  <c:v>2.183124606368701</c:v>
                </c:pt>
                <c:pt idx="4">
                  <c:v>2.555176962935682</c:v>
                </c:pt>
                <c:pt idx="5">
                  <c:v>2.929838454505074</c:v>
                </c:pt>
              </c:numCache>
            </c:numRef>
          </c:yVal>
          <c:smooth val="1"/>
        </c:ser>
        <c:ser>
          <c:idx val="0"/>
          <c:order val="5"/>
          <c:tx>
            <c:v>2000  91%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Data'!$E$51:$E$56</c:f>
              <c:numCache>
                <c:ptCount val="6"/>
                <c:pt idx="0">
                  <c:v>64.49772453703703</c:v>
                </c:pt>
                <c:pt idx="1">
                  <c:v>86.73831920498084</c:v>
                </c:pt>
                <c:pt idx="2">
                  <c:v>108.97891387292466</c:v>
                </c:pt>
                <c:pt idx="3">
                  <c:v>131.21950854086845</c:v>
                </c:pt>
                <c:pt idx="4">
                  <c:v>153.46010320881228</c:v>
                </c:pt>
                <c:pt idx="5">
                  <c:v>175.70069787675604</c:v>
                </c:pt>
              </c:numCache>
            </c:numRef>
          </c:xVal>
          <c:yVal>
            <c:numRef>
              <c:f>'Raw Data'!$E$31:$E$36</c:f>
              <c:numCache>
                <c:ptCount val="6"/>
                <c:pt idx="0">
                  <c:v>1.0714285714285714</c:v>
                </c:pt>
                <c:pt idx="1">
                  <c:v>1.4347048300536673</c:v>
                </c:pt>
                <c:pt idx="2">
                  <c:v>1.7998028497177165</c:v>
                </c:pt>
                <c:pt idx="3">
                  <c:v>2.166876927704623</c:v>
                </c:pt>
                <c:pt idx="4">
                  <c:v>2.5360944357677924</c:v>
                </c:pt>
                <c:pt idx="5">
                  <c:v>2.9076370178021866</c:v>
                </c:pt>
              </c:numCache>
            </c:numRef>
          </c:yVal>
          <c:smooth val="1"/>
        </c:ser>
        <c:ser>
          <c:idx val="13"/>
          <c:order val="6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600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1"/>
          <c:order val="7"/>
          <c:tx>
            <c:v>  25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Data'!$E$56:$J$56</c:f>
              <c:numCache>
                <c:ptCount val="6"/>
                <c:pt idx="0">
                  <c:v>175.70069787675604</c:v>
                </c:pt>
                <c:pt idx="1">
                  <c:v>275.1357082136015</c:v>
                </c:pt>
                <c:pt idx="2">
                  <c:v>359.1245033524904</c:v>
                </c:pt>
                <c:pt idx="3">
                  <c:v>434.42480244252874</c:v>
                </c:pt>
                <c:pt idx="4">
                  <c:v>469.178786637931</c:v>
                </c:pt>
                <c:pt idx="5">
                  <c:v>506.8289361829502</c:v>
                </c:pt>
              </c:numCache>
            </c:numRef>
          </c:xVal>
          <c:yVal>
            <c:numRef>
              <c:f>'Raw Data'!$E$36:$J$36</c:f>
              <c:numCache>
                <c:ptCount val="6"/>
                <c:pt idx="0">
                  <c:v>2.9076370178021866</c:v>
                </c:pt>
                <c:pt idx="1">
                  <c:v>2.929838454505074</c:v>
                </c:pt>
                <c:pt idx="2">
                  <c:v>2.954938374026316</c:v>
                </c:pt>
                <c:pt idx="3">
                  <c:v>2.983355230825074</c:v>
                </c:pt>
                <c:pt idx="4">
                  <c:v>3.015576181929467</c:v>
                </c:pt>
                <c:pt idx="5">
                  <c:v>3.052170263133984</c:v>
                </c:pt>
              </c:numCache>
            </c:numRef>
          </c:yVal>
          <c:smooth val="1"/>
        </c:ser>
        <c:ser>
          <c:idx val="10"/>
          <c:order val="8"/>
          <c:tx>
            <c:v>  20</c:v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Data'!$E$55:$J$55</c:f>
              <c:numCache>
                <c:ptCount val="6"/>
                <c:pt idx="0">
                  <c:v>153.46010320881228</c:v>
                </c:pt>
                <c:pt idx="1">
                  <c:v>240.30840337643681</c:v>
                </c:pt>
                <c:pt idx="2">
                  <c:v>313.66570545977015</c:v>
                </c:pt>
                <c:pt idx="3">
                  <c:v>379.4343211206896</c:v>
                </c:pt>
                <c:pt idx="4">
                  <c:v>409.7890668103449</c:v>
                </c:pt>
                <c:pt idx="5">
                  <c:v>442.6733746408046</c:v>
                </c:pt>
              </c:numCache>
            </c:numRef>
          </c:xVal>
          <c:yVal>
            <c:numRef>
              <c:f>'Raw Data'!$E$35:$J$35</c:f>
              <c:numCache>
                <c:ptCount val="6"/>
                <c:pt idx="0">
                  <c:v>2.5360944357677924</c:v>
                </c:pt>
                <c:pt idx="1">
                  <c:v>2.555176962935682</c:v>
                </c:pt>
                <c:pt idx="2">
                  <c:v>2.5767612492372</c:v>
                </c:pt>
                <c:pt idx="3">
                  <c:v>2.6012085976717088</c:v>
                </c:pt>
                <c:pt idx="4">
                  <c:v>2.6289393149693074</c:v>
                </c:pt>
                <c:pt idx="5">
                  <c:v>2.6604438982329977</c:v>
                </c:pt>
              </c:numCache>
            </c:numRef>
          </c:yVal>
          <c:smooth val="1"/>
        </c:ser>
        <c:ser>
          <c:idx val="9"/>
          <c:order val="9"/>
          <c:tx>
            <c:v>  15</c:v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Data'!$E$54:$J$54</c:f>
              <c:numCache>
                <c:ptCount val="6"/>
                <c:pt idx="0">
                  <c:v>131.21950854086845</c:v>
                </c:pt>
                <c:pt idx="1">
                  <c:v>205.481098539272</c:v>
                </c:pt>
                <c:pt idx="2">
                  <c:v>268.20690756704977</c:v>
                </c:pt>
                <c:pt idx="3">
                  <c:v>324.4438397988506</c:v>
                </c:pt>
                <c:pt idx="4">
                  <c:v>350.3993469827586</c:v>
                </c:pt>
                <c:pt idx="5">
                  <c:v>378.51781309865896</c:v>
                </c:pt>
              </c:numCache>
            </c:numRef>
          </c:xVal>
          <c:yVal>
            <c:numRef>
              <c:f>'Raw Data'!$E$34:$J$34</c:f>
              <c:numCache>
                <c:ptCount val="6"/>
                <c:pt idx="0">
                  <c:v>2.166876927704623</c:v>
                </c:pt>
                <c:pt idx="1">
                  <c:v>2.183124606368701</c:v>
                </c:pt>
                <c:pt idx="2">
                  <c:v>2.2015161721420298</c:v>
                </c:pt>
                <c:pt idx="3">
                  <c:v>2.222361981588785</c:v>
                </c:pt>
                <c:pt idx="4">
                  <c:v>2.2460228901867736</c:v>
                </c:pt>
                <c:pt idx="5">
                  <c:v>2.2729197286634237</c:v>
                </c:pt>
              </c:numCache>
            </c:numRef>
          </c:yVal>
          <c:smooth val="1"/>
        </c:ser>
        <c:ser>
          <c:idx val="8"/>
          <c:order val="10"/>
          <c:tx>
            <c:v>  10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Data'!$E$53:$J$53</c:f>
              <c:numCache>
                <c:ptCount val="6"/>
                <c:pt idx="0">
                  <c:v>108.97891387292466</c:v>
                </c:pt>
                <c:pt idx="1">
                  <c:v>170.65379370210732</c:v>
                </c:pt>
                <c:pt idx="2">
                  <c:v>222.74810967432953</c:v>
                </c:pt>
                <c:pt idx="3">
                  <c:v>269.4533584770115</c:v>
                </c:pt>
                <c:pt idx="4">
                  <c:v>291.00962715517244</c:v>
                </c:pt>
                <c:pt idx="5">
                  <c:v>314.36225155651346</c:v>
                </c:pt>
              </c:numCache>
            </c:numRef>
          </c:xVal>
          <c:yVal>
            <c:numRef>
              <c:f>'Raw Data'!$E$33:$J$33</c:f>
              <c:numCache>
                <c:ptCount val="6"/>
                <c:pt idx="0">
                  <c:v>1.7998028497177165</c:v>
                </c:pt>
                <c:pt idx="1">
                  <c:v>1.8134756048187568</c:v>
                </c:pt>
                <c:pt idx="2">
                  <c:v>1.8289695194187086</c:v>
                </c:pt>
                <c:pt idx="3">
                  <c:v>1.8465495278365287</c:v>
                </c:pt>
                <c:pt idx="4">
                  <c:v>1.8665236010422508</c:v>
                </c:pt>
                <c:pt idx="5">
                  <c:v>1.8892507513906345</c:v>
                </c:pt>
              </c:numCache>
            </c:numRef>
          </c:yVal>
          <c:smooth val="1"/>
        </c:ser>
        <c:ser>
          <c:idx val="7"/>
          <c:order val="11"/>
          <c:tx>
            <c:v>    5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Data'!$E$52:$J$52</c:f>
              <c:numCache>
                <c:ptCount val="6"/>
                <c:pt idx="0">
                  <c:v>86.73831920498084</c:v>
                </c:pt>
                <c:pt idx="1">
                  <c:v>135.82648886494255</c:v>
                </c:pt>
                <c:pt idx="2">
                  <c:v>177.28931178160917</c:v>
                </c:pt>
                <c:pt idx="3">
                  <c:v>214.46287715517244</c:v>
                </c:pt>
                <c:pt idx="4">
                  <c:v>231.61990732758622</c:v>
                </c:pt>
                <c:pt idx="5">
                  <c:v>250.20669001436784</c:v>
                </c:pt>
              </c:numCache>
            </c:numRef>
          </c:xVal>
          <c:yVal>
            <c:numRef>
              <c:f>'Raw Data'!$E$32:$J$32</c:f>
              <c:numCache>
                <c:ptCount val="6"/>
                <c:pt idx="0">
                  <c:v>1.4347048300536673</c:v>
                </c:pt>
                <c:pt idx="1">
                  <c:v>1.4460405817920632</c:v>
                </c:pt>
                <c:pt idx="2">
                  <c:v>1.4589065796354064</c:v>
                </c:pt>
                <c:pt idx="3">
                  <c:v>1.4735272593556006</c:v>
                </c:pt>
                <c:pt idx="4">
                  <c:v>1.4901635427622817</c:v>
                </c:pt>
                <c:pt idx="5">
                  <c:v>1.5091195752314226</c:v>
                </c:pt>
              </c:numCache>
            </c:numRef>
          </c:yVal>
          <c:smooth val="1"/>
        </c:ser>
        <c:ser>
          <c:idx val="6"/>
          <c:order val="12"/>
          <c:tx>
            <c:v>    0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Data'!$E$51:$J$51</c:f>
              <c:numCache>
                <c:ptCount val="6"/>
                <c:pt idx="0">
                  <c:v>64.49772453703703</c:v>
                </c:pt>
                <c:pt idx="1">
                  <c:v>100.99918402777777</c:v>
                </c:pt>
                <c:pt idx="2">
                  <c:v>131.83051388888887</c:v>
                </c:pt>
                <c:pt idx="3">
                  <c:v>159.47239583333334</c:v>
                </c:pt>
                <c:pt idx="4">
                  <c:v>172.23018750000003</c:v>
                </c:pt>
                <c:pt idx="5">
                  <c:v>186.05112847222222</c:v>
                </c:pt>
              </c:numCache>
            </c:numRef>
          </c:xVal>
          <c:yVal>
            <c:numRef>
              <c:f>'Raw Data'!$E$31:$J$31</c:f>
              <c:numCache>
                <c:ptCount val="6"/>
                <c:pt idx="0">
                  <c:v>1.0714285714285714</c:v>
                </c:pt>
                <c:pt idx="1">
                  <c:v>1.0806451612903225</c:v>
                </c:pt>
                <c:pt idx="2">
                  <c:v>1.0911299028427492</c:v>
                </c:pt>
                <c:pt idx="3">
                  <c:v>1.1030711265314974</c:v>
                </c:pt>
                <c:pt idx="4">
                  <c:v>1.1166878965278055</c:v>
                </c:pt>
                <c:pt idx="5">
                  <c:v>1.1322356563594285</c:v>
                </c:pt>
              </c:numCache>
            </c:numRef>
          </c:yVal>
          <c:smooth val="1"/>
        </c:ser>
        <c:ser>
          <c:idx val="14"/>
          <c:order val="13"/>
          <c:tx>
            <c:v>Turbo Rating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Data'!$P$21</c:f>
              <c:numCache>
                <c:ptCount val="1"/>
                <c:pt idx="0">
                  <c:v>360</c:v>
                </c:pt>
              </c:numCache>
            </c:numRef>
          </c:xVal>
          <c:yVal>
            <c:numRef>
              <c:f>'Raw Data'!$O$21</c:f>
              <c:numCache>
                <c:ptCount val="1"/>
                <c:pt idx="0">
                  <c:v>2</c:v>
                </c:pt>
              </c:numCache>
            </c:numRef>
          </c:yVal>
          <c:smooth val="1"/>
        </c:ser>
        <c:axId val="27925917"/>
        <c:axId val="3678594"/>
      </c:scatterChart>
      <c:valAx>
        <c:axId val="27925917"/>
        <c:scaling>
          <c:orientation val="minMax"/>
          <c:max val="677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Air Flow (cfm) - per turbo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78594"/>
        <c:crosses val="autoZero"/>
        <c:crossBetween val="midCat"/>
        <c:dispUnits/>
        <c:majorUnit val="100"/>
      </c:valAx>
      <c:valAx>
        <c:axId val="3678594"/>
        <c:scaling>
          <c:orientation val="minMax"/>
          <c:max val="3.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Pressure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925917"/>
        <c:crosses val="autoZero"/>
        <c:crossBetween val="midCat"/>
        <c:dispUnits/>
        <c:majorUnit val="0.2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13"/>
        <c:delete val="1"/>
      </c:legendEntry>
      <c:layout>
        <c:manualLayout>
          <c:xMode val="edge"/>
          <c:yMode val="edge"/>
          <c:x val="0.5465"/>
          <c:y val="0.08925"/>
          <c:w val="0.18275"/>
          <c:h val="0.4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2" bottom="2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58</xdr:row>
      <xdr:rowOff>38100</xdr:rowOff>
    </xdr:from>
    <xdr:to>
      <xdr:col>10</xdr:col>
      <xdr:colOff>171450</xdr:colOff>
      <xdr:row>79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504950" y="9467850"/>
          <a:ext cx="5019675" cy="3467100"/>
          <a:chOff x="695" y="90"/>
          <a:chExt cx="527" cy="36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90"/>
            <a:ext cx="527" cy="36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708" y="128"/>
            <a:ext cx="377" cy="237"/>
            <a:chOff x="708" y="128"/>
            <a:chExt cx="377" cy="237"/>
          </a:xfrm>
          <a:solidFill>
            <a:srgbClr val="FFFFFF"/>
          </a:solidFill>
        </xdr:grpSpPr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711" y="226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atm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955" y="128"/>
              <a:ext cx="13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708" y="309"/>
              <a:ext cx="119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turbo to
</a:t>
              </a:r>
              <a:r>
                <a:rPr lang="en-US" cap="none" sz="1400" b="1" i="1" u="none" baseline="30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864" y="31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outlet</a:t>
              </a:r>
            </a:p>
          </xdr:txBody>
        </xdr:sp>
        <xdr:sp>
          <xdr:nvSpPr>
            <xdr:cNvPr id="8" name="TextBox 6"/>
            <xdr:cNvSpPr txBox="1">
              <a:spLocks noChangeArrowheads="1"/>
            </xdr:cNvSpPr>
          </xdr:nvSpPr>
          <xdr:spPr>
            <a:xfrm>
              <a:off x="867" y="27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inlet</a:t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776" y="152"/>
              <a:ext cx="102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FFFF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air filter
</a:t>
              </a:r>
              <a:r>
                <a:rPr lang="en-US" cap="none" sz="1400" b="1" i="1" u="none" baseline="30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to turbo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0.0605</cdr:y>
    </cdr:from>
    <cdr:to>
      <cdr:x>0.7235</cdr:x>
      <cdr:y>0.09075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81000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RPM  VE</a:t>
          </a:r>
        </a:p>
      </cdr:txBody>
    </cdr:sp>
  </cdr:relSizeAnchor>
  <cdr:relSizeAnchor xmlns:cdr="http://schemas.openxmlformats.org/drawingml/2006/chartDrawing">
    <cdr:from>
      <cdr:x>0.43375</cdr:x>
      <cdr:y>0.56475</cdr:y>
    </cdr:from>
    <cdr:to>
      <cdr:x>0.59125</cdr:x>
      <cdr:y>0.68825</cdr:y>
    </cdr:to>
    <cdr:sp>
      <cdr:nvSpPr>
        <cdr:cNvPr id="2" name="AutoShape 5"/>
        <cdr:cNvSpPr>
          <a:spLocks/>
        </cdr:cNvSpPr>
      </cdr:nvSpPr>
      <cdr:spPr>
        <a:xfrm rot="375826">
          <a:off x="2571750" y="3600450"/>
          <a:ext cx="933450" cy="790575"/>
        </a:xfrm>
        <a:custGeom>
          <a:pathLst>
            <a:path h="680651" w="1360503">
              <a:moveTo>
                <a:pt x="0" y="0"/>
              </a:moveTo>
              <a:cubicBezTo>
                <a:pt x="47239" y="218375"/>
                <a:pt x="94479" y="436751"/>
                <a:pt x="238088" y="465111"/>
              </a:cubicBezTo>
              <a:cubicBezTo>
                <a:pt x="381697" y="493471"/>
                <a:pt x="674583" y="134239"/>
                <a:pt x="861652" y="170162"/>
              </a:cubicBezTo>
              <a:cubicBezTo>
                <a:pt x="1048721" y="206085"/>
                <a:pt x="1204612" y="443368"/>
                <a:pt x="1360503" y="680651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0.44275</cdr:x>
      <cdr:y>0.6925</cdr:y>
    </cdr:from>
    <cdr:to>
      <cdr:x>0.7025</cdr:x>
      <cdr:y>0.72225</cdr:y>
    </cdr:to>
    <cdr:sp>
      <cdr:nvSpPr>
        <cdr:cNvPr id="3" name="TextBox 2"/>
        <cdr:cNvSpPr txBox="1">
          <a:spLocks noChangeArrowheads="1"/>
        </cdr:cNvSpPr>
      </cdr:nvSpPr>
      <cdr:spPr>
        <a:xfrm>
          <a:off x="2619375" y="4419600"/>
          <a:ext cx="1543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~360 cfm rating @ 2.0 PR</a:t>
          </a:r>
        </a:p>
      </cdr:txBody>
    </cdr:sp>
  </cdr:relSizeAnchor>
  <cdr:relSizeAnchor xmlns:cdr="http://schemas.openxmlformats.org/drawingml/2006/chartDrawing">
    <cdr:from>
      <cdr:x>0.6035</cdr:x>
      <cdr:y>0.81425</cdr:y>
    </cdr:from>
    <cdr:to>
      <cdr:x>0.739</cdr:x>
      <cdr:y>0.90125</cdr:y>
    </cdr:to>
    <cdr:sp>
      <cdr:nvSpPr>
        <cdr:cNvPr id="4" name="TextBox 6"/>
        <cdr:cNvSpPr txBox="1">
          <a:spLocks noChangeArrowheads="1"/>
        </cdr:cNvSpPr>
      </cdr:nvSpPr>
      <cdr:spPr>
        <a:xfrm>
          <a:off x="3571875" y="5200650"/>
          <a:ext cx="800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Conditions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14.5 psi atm
2.0 L disp</a:t>
          </a:r>
        </a:p>
      </cdr:txBody>
    </cdr:sp>
  </cdr:relSizeAnchor>
  <cdr:relSizeAnchor xmlns:cdr="http://schemas.openxmlformats.org/drawingml/2006/chartDrawing">
    <cdr:from>
      <cdr:x>0.55</cdr:x>
      <cdr:y>0.30075</cdr:y>
    </cdr:from>
    <cdr:to>
      <cdr:x>0.723</cdr:x>
      <cdr:y>0.3385</cdr:y>
    </cdr:to>
    <cdr:sp>
      <cdr:nvSpPr>
        <cdr:cNvPr id="5" name="TextBox 8"/>
        <cdr:cNvSpPr txBox="1">
          <a:spLocks noChangeArrowheads="1"/>
        </cdr:cNvSpPr>
      </cdr:nvSpPr>
      <cdr:spPr>
        <a:xfrm>
          <a:off x="3257550" y="1914525"/>
          <a:ext cx="1028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Boost (psi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g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3">
      <selection activeCell="G5" sqref="G5"/>
    </sheetView>
  </sheetViews>
  <sheetFormatPr defaultColWidth="9.140625" defaultRowHeight="12.75"/>
  <cols>
    <col min="1" max="3" width="9.140625" style="5" customWidth="1"/>
    <col min="4" max="4" width="13.00390625" style="6" customWidth="1"/>
    <col min="5" max="16384" width="9.140625" style="5" customWidth="1"/>
  </cols>
  <sheetData>
    <row r="1" ht="12.75">
      <c r="A1" s="5" t="s">
        <v>20</v>
      </c>
    </row>
    <row r="3" spans="6:7" ht="15.75">
      <c r="F3" s="7" t="s">
        <v>5</v>
      </c>
      <c r="G3" s="8">
        <v>14.5</v>
      </c>
    </row>
    <row r="4" spans="6:7" ht="12.75">
      <c r="F4" s="7" t="s">
        <v>1</v>
      </c>
      <c r="G4" s="8">
        <v>4</v>
      </c>
    </row>
    <row r="6" spans="4:10" ht="12.75">
      <c r="D6" s="5"/>
      <c r="E6" s="1">
        <v>2000</v>
      </c>
      <c r="F6" s="9">
        <v>3000</v>
      </c>
      <c r="G6" s="1">
        <v>4000</v>
      </c>
      <c r="H6" s="9">
        <v>5000</v>
      </c>
      <c r="I6" s="1">
        <v>6000</v>
      </c>
      <c r="J6" s="9">
        <v>7000</v>
      </c>
    </row>
    <row r="7" spans="4:10" ht="12.75">
      <c r="D7" s="7" t="s">
        <v>0</v>
      </c>
      <c r="E7" s="2">
        <v>0.91</v>
      </c>
      <c r="F7" s="10">
        <v>0.95</v>
      </c>
      <c r="G7" s="2">
        <v>0.93</v>
      </c>
      <c r="H7" s="10">
        <v>0.9</v>
      </c>
      <c r="I7" s="2">
        <v>0.81</v>
      </c>
      <c r="J7" s="10">
        <v>0.75</v>
      </c>
    </row>
    <row r="8" spans="4:6" ht="12.75">
      <c r="D8" s="5"/>
      <c r="F8" s="6"/>
    </row>
    <row r="9" spans="4:10" ht="12.75">
      <c r="D9" s="21" t="s">
        <v>14</v>
      </c>
      <c r="E9" s="23" t="s">
        <v>17</v>
      </c>
      <c r="F9" s="24"/>
      <c r="G9" s="24"/>
      <c r="H9" s="24"/>
      <c r="I9" s="24"/>
      <c r="J9" s="25"/>
    </row>
    <row r="10" spans="3:15" ht="12.75">
      <c r="C10" s="12"/>
      <c r="D10" s="22"/>
      <c r="E10" s="26"/>
      <c r="F10" s="27"/>
      <c r="G10" s="27"/>
      <c r="H10" s="27"/>
      <c r="I10" s="27"/>
      <c r="J10" s="28"/>
      <c r="O10" s="6" t="s">
        <v>19</v>
      </c>
    </row>
    <row r="11" spans="3:15" ht="12.75">
      <c r="C11" s="13"/>
      <c r="D11" s="8">
        <v>0</v>
      </c>
      <c r="E11" s="19">
        <v>0.5</v>
      </c>
      <c r="F11" s="20">
        <f>1.1*E11</f>
        <v>0.55</v>
      </c>
      <c r="G11" s="20">
        <f>1.1*F11</f>
        <v>0.6050000000000001</v>
      </c>
      <c r="H11" s="20">
        <f>1.1*G11</f>
        <v>0.6655000000000002</v>
      </c>
      <c r="I11" s="20">
        <f>1.1*H11</f>
        <v>0.7320500000000003</v>
      </c>
      <c r="J11" s="20">
        <f>1.1*I11</f>
        <v>0.8052550000000004</v>
      </c>
      <c r="M11" s="6"/>
      <c r="O11" s="6" t="s">
        <v>21</v>
      </c>
    </row>
    <row r="12" spans="3:15" ht="12.75">
      <c r="C12" s="13"/>
      <c r="D12" s="8">
        <v>5</v>
      </c>
      <c r="E12" s="19">
        <f aca="true" t="shared" si="0" ref="E12:E17">1.05*E11</f>
        <v>0.525</v>
      </c>
      <c r="F12" s="20">
        <f aca="true" t="shared" si="1" ref="F12:J17">1.1*E12</f>
        <v>0.5775000000000001</v>
      </c>
      <c r="G12" s="20">
        <f t="shared" si="1"/>
        <v>0.6352500000000002</v>
      </c>
      <c r="H12" s="20">
        <f t="shared" si="1"/>
        <v>0.6987750000000003</v>
      </c>
      <c r="I12" s="20">
        <f t="shared" si="1"/>
        <v>0.7686525000000003</v>
      </c>
      <c r="J12" s="20">
        <f t="shared" si="1"/>
        <v>0.8455177500000004</v>
      </c>
      <c r="M12" s="6"/>
      <c r="O12" s="6" t="s">
        <v>22</v>
      </c>
    </row>
    <row r="13" spans="3:15" ht="12.75">
      <c r="C13" s="13"/>
      <c r="D13" s="8">
        <v>10</v>
      </c>
      <c r="E13" s="19">
        <f t="shared" si="0"/>
        <v>0.55125</v>
      </c>
      <c r="F13" s="20">
        <f t="shared" si="1"/>
        <v>0.6063750000000001</v>
      </c>
      <c r="G13" s="20">
        <f t="shared" si="1"/>
        <v>0.6670125000000001</v>
      </c>
      <c r="H13" s="20">
        <f t="shared" si="1"/>
        <v>0.7337137500000002</v>
      </c>
      <c r="I13" s="20">
        <f t="shared" si="1"/>
        <v>0.8070851250000003</v>
      </c>
      <c r="J13" s="20">
        <f t="shared" si="1"/>
        <v>0.8877936375000004</v>
      </c>
      <c r="M13" s="6"/>
      <c r="O13" s="6" t="s">
        <v>3</v>
      </c>
    </row>
    <row r="14" spans="3:15" ht="12.75">
      <c r="C14" s="13"/>
      <c r="D14" s="8">
        <v>15</v>
      </c>
      <c r="E14" s="19">
        <f t="shared" si="0"/>
        <v>0.5788125000000001</v>
      </c>
      <c r="F14" s="20">
        <f t="shared" si="1"/>
        <v>0.6366937500000002</v>
      </c>
      <c r="G14" s="20">
        <f t="shared" si="1"/>
        <v>0.7003631250000002</v>
      </c>
      <c r="H14" s="20">
        <f t="shared" si="1"/>
        <v>0.7703994375000003</v>
      </c>
      <c r="I14" s="20">
        <f t="shared" si="1"/>
        <v>0.8474393812500004</v>
      </c>
      <c r="J14" s="20">
        <f t="shared" si="1"/>
        <v>0.9321833193750005</v>
      </c>
      <c r="M14" s="6"/>
      <c r="O14" s="6" t="s">
        <v>4</v>
      </c>
    </row>
    <row r="15" spans="3:15" ht="12.75">
      <c r="C15" s="13"/>
      <c r="D15" s="8">
        <v>20</v>
      </c>
      <c r="E15" s="19">
        <f t="shared" si="0"/>
        <v>0.6077531250000001</v>
      </c>
      <c r="F15" s="20">
        <f t="shared" si="1"/>
        <v>0.6685284375000001</v>
      </c>
      <c r="G15" s="20">
        <f t="shared" si="1"/>
        <v>0.7353812812500002</v>
      </c>
      <c r="H15" s="20">
        <f t="shared" si="1"/>
        <v>0.8089194093750003</v>
      </c>
      <c r="I15" s="20">
        <f t="shared" si="1"/>
        <v>0.8898113503125004</v>
      </c>
      <c r="J15" s="20">
        <f t="shared" si="1"/>
        <v>0.9787924853437505</v>
      </c>
      <c r="M15" s="6"/>
      <c r="O15" s="6">
        <v>20</v>
      </c>
    </row>
    <row r="16" spans="3:15" ht="12.75">
      <c r="C16" s="13"/>
      <c r="D16" s="8">
        <v>25</v>
      </c>
      <c r="E16" s="19">
        <f t="shared" si="0"/>
        <v>0.6381407812500002</v>
      </c>
      <c r="F16" s="20">
        <f t="shared" si="1"/>
        <v>0.7019548593750002</v>
      </c>
      <c r="G16" s="20">
        <f t="shared" si="1"/>
        <v>0.7721503453125004</v>
      </c>
      <c r="H16" s="20">
        <f t="shared" si="1"/>
        <v>0.8493653798437505</v>
      </c>
      <c r="I16" s="20">
        <f t="shared" si="1"/>
        <v>0.9343019178281257</v>
      </c>
      <c r="J16" s="20">
        <f t="shared" si="1"/>
        <v>1.0277321096109384</v>
      </c>
      <c r="M16" s="6"/>
      <c r="O16" s="6">
        <v>25</v>
      </c>
    </row>
    <row r="17" spans="3:15" ht="12.75">
      <c r="C17" s="13"/>
      <c r="D17" s="8">
        <v>30</v>
      </c>
      <c r="E17" s="19">
        <f t="shared" si="0"/>
        <v>0.6700478203125002</v>
      </c>
      <c r="F17" s="20">
        <f t="shared" si="1"/>
        <v>0.7370526023437503</v>
      </c>
      <c r="G17" s="20">
        <f t="shared" si="1"/>
        <v>0.8107578625781253</v>
      </c>
      <c r="H17" s="20">
        <f t="shared" si="1"/>
        <v>0.891833648835938</v>
      </c>
      <c r="I17" s="20">
        <f t="shared" si="1"/>
        <v>0.9810170137195319</v>
      </c>
      <c r="J17" s="20">
        <f t="shared" si="1"/>
        <v>1.0791187150914852</v>
      </c>
      <c r="M17" s="6"/>
      <c r="O17" s="6">
        <v>30</v>
      </c>
    </row>
    <row r="18" spans="4:6" ht="12.75">
      <c r="D18" s="5"/>
      <c r="F18" s="6"/>
    </row>
    <row r="19" spans="4:10" ht="12.75">
      <c r="D19" s="21" t="s">
        <v>14</v>
      </c>
      <c r="E19" s="23" t="s">
        <v>18</v>
      </c>
      <c r="F19" s="24"/>
      <c r="G19" s="24"/>
      <c r="H19" s="24"/>
      <c r="I19" s="24"/>
      <c r="J19" s="25"/>
    </row>
    <row r="20" spans="3:16" ht="12.75">
      <c r="C20" s="12"/>
      <c r="D20" s="22"/>
      <c r="E20" s="26"/>
      <c r="F20" s="27"/>
      <c r="G20" s="27"/>
      <c r="H20" s="27"/>
      <c r="I20" s="27"/>
      <c r="J20" s="28"/>
      <c r="O20" s="6" t="s">
        <v>10</v>
      </c>
      <c r="P20" s="6" t="s">
        <v>9</v>
      </c>
    </row>
    <row r="21" spans="3:16" ht="12.75">
      <c r="C21" s="13"/>
      <c r="D21" s="8">
        <v>0</v>
      </c>
      <c r="E21" s="19">
        <v>0.5</v>
      </c>
      <c r="F21" s="20">
        <f aca="true" t="shared" si="2" ref="F21:J25">1.15*E21</f>
        <v>0.575</v>
      </c>
      <c r="G21" s="20">
        <f t="shared" si="2"/>
        <v>0.6612499999999999</v>
      </c>
      <c r="H21" s="20">
        <f t="shared" si="2"/>
        <v>0.7604374999999998</v>
      </c>
      <c r="I21" s="20">
        <f t="shared" si="2"/>
        <v>0.8745031249999997</v>
      </c>
      <c r="J21" s="20">
        <f t="shared" si="2"/>
        <v>1.0056785937499997</v>
      </c>
      <c r="M21" s="6"/>
      <c r="N21" s="7" t="s">
        <v>8</v>
      </c>
      <c r="O21" s="11">
        <f>1+14.7/14.7</f>
        <v>2</v>
      </c>
      <c r="P21" s="8">
        <v>360</v>
      </c>
    </row>
    <row r="22" spans="3:13" ht="12.75">
      <c r="C22" s="13"/>
      <c r="D22" s="8">
        <v>5</v>
      </c>
      <c r="E22" s="19">
        <f aca="true" t="shared" si="3" ref="E22:E27">1.1*E21</f>
        <v>0.55</v>
      </c>
      <c r="F22" s="20">
        <f t="shared" si="2"/>
        <v>0.6325</v>
      </c>
      <c r="G22" s="20">
        <f t="shared" si="2"/>
        <v>0.7273749999999999</v>
      </c>
      <c r="H22" s="20">
        <f t="shared" si="2"/>
        <v>0.8364812499999998</v>
      </c>
      <c r="I22" s="20">
        <f t="shared" si="2"/>
        <v>0.9619534374999997</v>
      </c>
      <c r="J22" s="20">
        <f t="shared" si="2"/>
        <v>1.1062464531249996</v>
      </c>
      <c r="M22" s="6"/>
    </row>
    <row r="23" spans="3:13" ht="12.75">
      <c r="C23" s="13"/>
      <c r="D23" s="8">
        <v>10</v>
      </c>
      <c r="E23" s="19">
        <f t="shared" si="3"/>
        <v>0.6050000000000001</v>
      </c>
      <c r="F23" s="20">
        <f t="shared" si="2"/>
        <v>0.6957500000000001</v>
      </c>
      <c r="G23" s="20">
        <f t="shared" si="2"/>
        <v>0.8001125</v>
      </c>
      <c r="H23" s="20">
        <f t="shared" si="2"/>
        <v>0.9201293749999999</v>
      </c>
      <c r="I23" s="20">
        <f t="shared" si="2"/>
        <v>1.05814878125</v>
      </c>
      <c r="J23" s="20">
        <f t="shared" si="2"/>
        <v>1.2168710984374997</v>
      </c>
      <c r="M23" s="6"/>
    </row>
    <row r="24" spans="3:13" ht="12.75">
      <c r="C24" s="13"/>
      <c r="D24" s="8">
        <v>15</v>
      </c>
      <c r="E24" s="19">
        <f t="shared" si="3"/>
        <v>0.6655000000000002</v>
      </c>
      <c r="F24" s="20">
        <f t="shared" si="2"/>
        <v>0.7653250000000001</v>
      </c>
      <c r="G24" s="20">
        <f t="shared" si="2"/>
        <v>0.8801237500000001</v>
      </c>
      <c r="H24" s="20">
        <f t="shared" si="2"/>
        <v>1.0121423125</v>
      </c>
      <c r="I24" s="20">
        <f t="shared" si="2"/>
        <v>1.1639636593749998</v>
      </c>
      <c r="J24" s="20">
        <f t="shared" si="2"/>
        <v>1.3385582082812497</v>
      </c>
      <c r="M24" s="6"/>
    </row>
    <row r="25" spans="3:13" ht="12.75">
      <c r="C25" s="13"/>
      <c r="D25" s="8">
        <v>20</v>
      </c>
      <c r="E25" s="19">
        <f t="shared" si="3"/>
        <v>0.7320500000000003</v>
      </c>
      <c r="F25" s="20">
        <f t="shared" si="2"/>
        <v>0.8418575000000003</v>
      </c>
      <c r="G25" s="20">
        <f t="shared" si="2"/>
        <v>0.9681361250000002</v>
      </c>
      <c r="H25" s="20">
        <f t="shared" si="2"/>
        <v>1.1133565437500001</v>
      </c>
      <c r="I25" s="20">
        <f t="shared" si="2"/>
        <v>1.2803600253125</v>
      </c>
      <c r="J25" s="20">
        <f t="shared" si="2"/>
        <v>1.472414029109375</v>
      </c>
      <c r="M25" s="6"/>
    </row>
    <row r="26" spans="3:13" ht="12.75">
      <c r="C26" s="13"/>
      <c r="D26" s="8">
        <v>25</v>
      </c>
      <c r="E26" s="19">
        <f t="shared" si="3"/>
        <v>0.8052550000000004</v>
      </c>
      <c r="F26" s="20">
        <f aca="true" t="shared" si="4" ref="F26:J27">1.15*E26</f>
        <v>0.9260432500000004</v>
      </c>
      <c r="G26" s="20">
        <f t="shared" si="4"/>
        <v>1.0649497375000003</v>
      </c>
      <c r="H26" s="20">
        <f t="shared" si="4"/>
        <v>1.2246921981250003</v>
      </c>
      <c r="I26" s="20">
        <f t="shared" si="4"/>
        <v>1.4083960278437502</v>
      </c>
      <c r="J26" s="20">
        <f t="shared" si="4"/>
        <v>1.6196554320203125</v>
      </c>
      <c r="M26" s="6"/>
    </row>
    <row r="27" spans="3:13" ht="12.75">
      <c r="C27" s="13"/>
      <c r="D27" s="8">
        <v>30</v>
      </c>
      <c r="E27" s="19">
        <f t="shared" si="3"/>
        <v>0.8857805000000005</v>
      </c>
      <c r="F27" s="20">
        <f t="shared" si="4"/>
        <v>1.0186475750000006</v>
      </c>
      <c r="G27" s="20">
        <f t="shared" si="4"/>
        <v>1.1714447112500006</v>
      </c>
      <c r="H27" s="20">
        <f t="shared" si="4"/>
        <v>1.3471614179375007</v>
      </c>
      <c r="I27" s="20">
        <f t="shared" si="4"/>
        <v>1.5492356306281256</v>
      </c>
      <c r="J27" s="20">
        <f t="shared" si="4"/>
        <v>1.7816209752223444</v>
      </c>
      <c r="M27" s="6"/>
    </row>
    <row r="28" spans="4:6" ht="12.75">
      <c r="D28" s="5"/>
      <c r="F28" s="6"/>
    </row>
    <row r="29" spans="4:10" ht="12.75">
      <c r="D29" s="21" t="s">
        <v>14</v>
      </c>
      <c r="E29" s="23" t="s">
        <v>2</v>
      </c>
      <c r="F29" s="24"/>
      <c r="G29" s="24"/>
      <c r="H29" s="24"/>
      <c r="I29" s="24"/>
      <c r="J29" s="25"/>
    </row>
    <row r="30" spans="3:10" ht="12.75">
      <c r="C30" s="12"/>
      <c r="D30" s="22"/>
      <c r="E30" s="26"/>
      <c r="F30" s="27"/>
      <c r="G30" s="27"/>
      <c r="H30" s="27"/>
      <c r="I30" s="27"/>
      <c r="J30" s="28"/>
    </row>
    <row r="31" spans="3:10" ht="12.75">
      <c r="C31" s="13"/>
      <c r="D31" s="8">
        <v>0</v>
      </c>
      <c r="E31" s="3">
        <f aca="true" t="shared" si="5" ref="E31:J31">(($G$3+$D31+E21)/($G$3-E11))</f>
        <v>1.0714285714285714</v>
      </c>
      <c r="F31" s="14">
        <f t="shared" si="5"/>
        <v>1.0806451612903225</v>
      </c>
      <c r="G31" s="3">
        <f t="shared" si="5"/>
        <v>1.0911299028427492</v>
      </c>
      <c r="H31" s="14">
        <f t="shared" si="5"/>
        <v>1.1030711265314974</v>
      </c>
      <c r="I31" s="3">
        <f t="shared" si="5"/>
        <v>1.1166878965278055</v>
      </c>
      <c r="J31" s="14">
        <f t="shared" si="5"/>
        <v>1.1322356563594285</v>
      </c>
    </row>
    <row r="32" spans="3:10" ht="12.75">
      <c r="C32" s="13"/>
      <c r="D32" s="8">
        <v>5</v>
      </c>
      <c r="E32" s="3">
        <f aca="true" t="shared" si="6" ref="E32:J32">(($G$3+$D32+E22)/($G$3-E12))</f>
        <v>1.4347048300536673</v>
      </c>
      <c r="F32" s="14">
        <f t="shared" si="6"/>
        <v>1.4460405817920632</v>
      </c>
      <c r="G32" s="3">
        <f t="shared" si="6"/>
        <v>1.4589065796354064</v>
      </c>
      <c r="H32" s="14">
        <f t="shared" si="6"/>
        <v>1.4735272593556006</v>
      </c>
      <c r="I32" s="3">
        <f t="shared" si="6"/>
        <v>1.4901635427622817</v>
      </c>
      <c r="J32" s="14">
        <f t="shared" si="6"/>
        <v>1.5091195752314226</v>
      </c>
    </row>
    <row r="33" spans="3:10" ht="12.75">
      <c r="C33" s="13"/>
      <c r="D33" s="8">
        <v>10</v>
      </c>
      <c r="E33" s="3">
        <f aca="true" t="shared" si="7" ref="E33:J33">(($G$3+$D33+E23)/($G$3-E13))</f>
        <v>1.7998028497177165</v>
      </c>
      <c r="F33" s="14">
        <f t="shared" si="7"/>
        <v>1.8134756048187568</v>
      </c>
      <c r="G33" s="3">
        <f t="shared" si="7"/>
        <v>1.8289695194187086</v>
      </c>
      <c r="H33" s="14">
        <f t="shared" si="7"/>
        <v>1.8465495278365287</v>
      </c>
      <c r="I33" s="3">
        <f t="shared" si="7"/>
        <v>1.8665236010422508</v>
      </c>
      <c r="J33" s="14">
        <f t="shared" si="7"/>
        <v>1.8892507513906345</v>
      </c>
    </row>
    <row r="34" spans="3:10" ht="12.75">
      <c r="C34" s="13"/>
      <c r="D34" s="8">
        <v>15</v>
      </c>
      <c r="E34" s="3">
        <f aca="true" t="shared" si="8" ref="E34:J34">(($G$3+$D34+E24)/($G$3-E14))</f>
        <v>2.166876927704623</v>
      </c>
      <c r="F34" s="14">
        <f t="shared" si="8"/>
        <v>2.183124606368701</v>
      </c>
      <c r="G34" s="3">
        <f t="shared" si="8"/>
        <v>2.2015161721420298</v>
      </c>
      <c r="H34" s="14">
        <f t="shared" si="8"/>
        <v>2.222361981588785</v>
      </c>
      <c r="I34" s="3">
        <f t="shared" si="8"/>
        <v>2.2460228901867736</v>
      </c>
      <c r="J34" s="14">
        <f t="shared" si="8"/>
        <v>2.2729197286634237</v>
      </c>
    </row>
    <row r="35" spans="3:10" ht="12.75">
      <c r="C35" s="13"/>
      <c r="D35" s="8">
        <v>20</v>
      </c>
      <c r="E35" s="3">
        <f aca="true" t="shared" si="9" ref="E35:J35">(($G$3+$D35+E25)/($G$3-E15))</f>
        <v>2.5360944357677924</v>
      </c>
      <c r="F35" s="14">
        <f t="shared" si="9"/>
        <v>2.555176962935682</v>
      </c>
      <c r="G35" s="3">
        <f t="shared" si="9"/>
        <v>2.5767612492372</v>
      </c>
      <c r="H35" s="14">
        <f t="shared" si="9"/>
        <v>2.6012085976717088</v>
      </c>
      <c r="I35" s="3">
        <f t="shared" si="9"/>
        <v>2.6289393149693074</v>
      </c>
      <c r="J35" s="14">
        <f t="shared" si="9"/>
        <v>2.6604438982329977</v>
      </c>
    </row>
    <row r="36" spans="3:10" ht="12.75">
      <c r="C36" s="13"/>
      <c r="D36" s="8">
        <v>25</v>
      </c>
      <c r="E36" s="3">
        <f aca="true" t="shared" si="10" ref="E36:J36">(($G$3+$D36+E26)/($G$3-E16))</f>
        <v>2.9076370178021866</v>
      </c>
      <c r="F36" s="14">
        <f t="shared" si="10"/>
        <v>2.929838454505074</v>
      </c>
      <c r="G36" s="3">
        <f t="shared" si="10"/>
        <v>2.954938374026316</v>
      </c>
      <c r="H36" s="14">
        <f t="shared" si="10"/>
        <v>2.983355230825074</v>
      </c>
      <c r="I36" s="3">
        <f t="shared" si="10"/>
        <v>3.015576181929467</v>
      </c>
      <c r="J36" s="14">
        <f t="shared" si="10"/>
        <v>3.052170263133984</v>
      </c>
    </row>
    <row r="37" spans="3:10" ht="12.75">
      <c r="C37" s="13"/>
      <c r="D37" s="8">
        <v>30</v>
      </c>
      <c r="E37" s="3">
        <f aca="true" t="shared" si="11" ref="E37:J37">(($G$3+$D37+E27)/($G$3-E17))</f>
        <v>3.28170191120831</v>
      </c>
      <c r="F37" s="14">
        <f t="shared" si="11"/>
        <v>3.3073328161343962</v>
      </c>
      <c r="G37" s="3">
        <f t="shared" si="11"/>
        <v>3.3363019115864225</v>
      </c>
      <c r="H37" s="14">
        <f t="shared" si="11"/>
        <v>3.3690917817164743</v>
      </c>
      <c r="I37" s="3">
        <f t="shared" si="11"/>
        <v>3.406264781704399</v>
      </c>
      <c r="J37" s="14">
        <f t="shared" si="11"/>
        <v>3.448478530785084</v>
      </c>
    </row>
    <row r="38" ht="12.75">
      <c r="C38" s="12"/>
    </row>
    <row r="39" spans="3:10" ht="12.75" customHeight="1">
      <c r="C39" s="12"/>
      <c r="D39" s="21" t="s">
        <v>14</v>
      </c>
      <c r="E39" s="23" t="s">
        <v>6</v>
      </c>
      <c r="F39" s="24"/>
      <c r="G39" s="24"/>
      <c r="H39" s="24"/>
      <c r="I39" s="24"/>
      <c r="J39" s="25"/>
    </row>
    <row r="40" spans="3:11" ht="12.75">
      <c r="C40" s="12"/>
      <c r="D40" s="22"/>
      <c r="E40" s="26"/>
      <c r="F40" s="27"/>
      <c r="G40" s="27"/>
      <c r="H40" s="27"/>
      <c r="I40" s="27"/>
      <c r="J40" s="28"/>
      <c r="K40" s="5" t="s">
        <v>23</v>
      </c>
    </row>
    <row r="41" spans="4:11" ht="12.75">
      <c r="D41" s="8">
        <v>0</v>
      </c>
      <c r="E41" s="4">
        <f aca="true" t="shared" si="12" ref="E41:E47">(E$6*E$7*K41*$G$4*61.2374)/(2*1728)</f>
        <v>128.99544907407406</v>
      </c>
      <c r="F41" s="4">
        <f aca="true" t="shared" si="13" ref="F41:F47">(F$6*F$7*K41*$G$4*61.2374)/(2*1728)</f>
        <v>201.99836805555555</v>
      </c>
      <c r="G41" s="4">
        <f aca="true" t="shared" si="14" ref="G41:G47">(G$6*G$7*K41*$G$4*61.2374)/(2*1728)</f>
        <v>263.66102777777775</v>
      </c>
      <c r="H41" s="4">
        <f aca="true" t="shared" si="15" ref="H41:H47">(H$6*H$7*K41*$G$4*61.2374)/(2*1728)</f>
        <v>318.9447916666667</v>
      </c>
      <c r="I41" s="4">
        <f aca="true" t="shared" si="16" ref="I41:I47">(I$6*I$7*K41*$G$4*61.2374)/(2*1728)</f>
        <v>344.46037500000006</v>
      </c>
      <c r="J41" s="4">
        <f aca="true" t="shared" si="17" ref="J41:J47">(J$6*J$7*K41*$G$4*61.2374)/(2*1728)</f>
        <v>372.10225694444443</v>
      </c>
      <c r="K41" s="5">
        <f>($G$3+D51)/$G$3</f>
        <v>1</v>
      </c>
    </row>
    <row r="42" spans="4:11" ht="12.75">
      <c r="D42" s="8">
        <v>5</v>
      </c>
      <c r="E42" s="4">
        <f t="shared" si="12"/>
        <v>173.47663840996168</v>
      </c>
      <c r="F42" s="4">
        <f t="shared" si="13"/>
        <v>271.6529777298851</v>
      </c>
      <c r="G42" s="4">
        <f t="shared" si="14"/>
        <v>354.57862356321834</v>
      </c>
      <c r="H42" s="4">
        <f t="shared" si="15"/>
        <v>428.92575431034487</v>
      </c>
      <c r="I42" s="4">
        <f t="shared" si="16"/>
        <v>463.23981465517244</v>
      </c>
      <c r="J42" s="4">
        <f t="shared" si="17"/>
        <v>500.4133800287357</v>
      </c>
      <c r="K42" s="5">
        <f aca="true" t="shared" si="18" ref="K42:K47">($G$3+D42)/$G$3</f>
        <v>1.3448275862068966</v>
      </c>
    </row>
    <row r="43" spans="4:11" ht="12.75">
      <c r="D43" s="8">
        <v>10</v>
      </c>
      <c r="E43" s="4">
        <f t="shared" si="12"/>
        <v>217.95782774584933</v>
      </c>
      <c r="F43" s="4">
        <f t="shared" si="13"/>
        <v>341.30758740421464</v>
      </c>
      <c r="G43" s="4">
        <f t="shared" si="14"/>
        <v>445.49621934865905</v>
      </c>
      <c r="H43" s="4">
        <f t="shared" si="15"/>
        <v>538.906716954023</v>
      </c>
      <c r="I43" s="4">
        <f t="shared" si="16"/>
        <v>582.0192543103449</v>
      </c>
      <c r="J43" s="4">
        <f t="shared" si="17"/>
        <v>628.7245031130269</v>
      </c>
      <c r="K43" s="5">
        <f t="shared" si="18"/>
        <v>1.6896551724137931</v>
      </c>
    </row>
    <row r="44" spans="4:11" ht="12.75">
      <c r="D44" s="8">
        <v>15</v>
      </c>
      <c r="E44" s="4">
        <f t="shared" si="12"/>
        <v>262.4390170817369</v>
      </c>
      <c r="F44" s="4">
        <f t="shared" si="13"/>
        <v>410.962197078544</v>
      </c>
      <c r="G44" s="4">
        <f t="shared" si="14"/>
        <v>536.4138151340995</v>
      </c>
      <c r="H44" s="4">
        <f t="shared" si="15"/>
        <v>648.8876795977012</v>
      </c>
      <c r="I44" s="4">
        <f t="shared" si="16"/>
        <v>700.7986939655171</v>
      </c>
      <c r="J44" s="4">
        <f t="shared" si="17"/>
        <v>757.0356261973179</v>
      </c>
      <c r="K44" s="5">
        <f t="shared" si="18"/>
        <v>2.0344827586206895</v>
      </c>
    </row>
    <row r="45" spans="4:11" ht="12.75">
      <c r="D45" s="8">
        <v>20</v>
      </c>
      <c r="E45" s="4">
        <f t="shared" si="12"/>
        <v>306.92020641762457</v>
      </c>
      <c r="F45" s="4">
        <f t="shared" si="13"/>
        <v>480.61680675287363</v>
      </c>
      <c r="G45" s="4">
        <f t="shared" si="14"/>
        <v>627.3314109195403</v>
      </c>
      <c r="H45" s="4">
        <f t="shared" si="15"/>
        <v>758.8686422413792</v>
      </c>
      <c r="I45" s="4">
        <f t="shared" si="16"/>
        <v>819.5781336206898</v>
      </c>
      <c r="J45" s="4">
        <f t="shared" si="17"/>
        <v>885.3467492816092</v>
      </c>
      <c r="K45" s="5">
        <f t="shared" si="18"/>
        <v>2.3793103448275863</v>
      </c>
    </row>
    <row r="46" spans="4:11" ht="12.75">
      <c r="D46" s="8">
        <v>25</v>
      </c>
      <c r="E46" s="4">
        <f t="shared" si="12"/>
        <v>351.4013957535121</v>
      </c>
      <c r="F46" s="4">
        <f t="shared" si="13"/>
        <v>550.271416427203</v>
      </c>
      <c r="G46" s="4">
        <f t="shared" si="14"/>
        <v>718.2490067049808</v>
      </c>
      <c r="H46" s="4">
        <f t="shared" si="15"/>
        <v>868.8496048850575</v>
      </c>
      <c r="I46" s="4">
        <f t="shared" si="16"/>
        <v>938.357573275862</v>
      </c>
      <c r="J46" s="4">
        <f t="shared" si="17"/>
        <v>1013.6578723659004</v>
      </c>
      <c r="K46" s="5">
        <f t="shared" si="18"/>
        <v>2.7241379310344827</v>
      </c>
    </row>
    <row r="47" spans="4:11" ht="12.75">
      <c r="D47" s="8">
        <v>30</v>
      </c>
      <c r="E47" s="4">
        <f t="shared" si="12"/>
        <v>395.88258508939975</v>
      </c>
      <c r="F47" s="4">
        <f t="shared" si="13"/>
        <v>619.9260261015326</v>
      </c>
      <c r="G47" s="4">
        <f t="shared" si="14"/>
        <v>809.1666024904215</v>
      </c>
      <c r="H47" s="4">
        <f t="shared" si="15"/>
        <v>978.8305675287357</v>
      </c>
      <c r="I47" s="4">
        <f t="shared" si="16"/>
        <v>1057.1370129310346</v>
      </c>
      <c r="J47" s="4">
        <f t="shared" si="17"/>
        <v>1141.9689954501916</v>
      </c>
      <c r="K47" s="5">
        <f t="shared" si="18"/>
        <v>3.0689655172413794</v>
      </c>
    </row>
    <row r="49" spans="4:10" ht="12.75" customHeight="1">
      <c r="D49" s="21" t="s">
        <v>14</v>
      </c>
      <c r="E49" s="23" t="s">
        <v>7</v>
      </c>
      <c r="F49" s="24"/>
      <c r="G49" s="24"/>
      <c r="H49" s="24"/>
      <c r="I49" s="24"/>
      <c r="J49" s="25"/>
    </row>
    <row r="50" spans="4:10" ht="12.75">
      <c r="D50" s="22"/>
      <c r="E50" s="26"/>
      <c r="F50" s="27"/>
      <c r="G50" s="27"/>
      <c r="H50" s="27"/>
      <c r="I50" s="27"/>
      <c r="J50" s="28"/>
    </row>
    <row r="51" spans="4:10" ht="12.75">
      <c r="D51" s="8">
        <v>0</v>
      </c>
      <c r="E51" s="4">
        <f aca="true" t="shared" si="19" ref="E51:J51">E41/2</f>
        <v>64.49772453703703</v>
      </c>
      <c r="F51" s="15">
        <f t="shared" si="19"/>
        <v>100.99918402777777</v>
      </c>
      <c r="G51" s="4">
        <f t="shared" si="19"/>
        <v>131.83051388888887</v>
      </c>
      <c r="H51" s="15">
        <f t="shared" si="19"/>
        <v>159.47239583333334</v>
      </c>
      <c r="I51" s="4">
        <f t="shared" si="19"/>
        <v>172.23018750000003</v>
      </c>
      <c r="J51" s="15">
        <f t="shared" si="19"/>
        <v>186.05112847222222</v>
      </c>
    </row>
    <row r="52" spans="4:10" ht="12.75">
      <c r="D52" s="8">
        <v>5</v>
      </c>
      <c r="E52" s="4">
        <f aca="true" t="shared" si="20" ref="E52:E57">E42/2</f>
        <v>86.73831920498084</v>
      </c>
      <c r="F52" s="15">
        <f aca="true" t="shared" si="21" ref="F52:J55">F42/2</f>
        <v>135.82648886494255</v>
      </c>
      <c r="G52" s="4">
        <f t="shared" si="21"/>
        <v>177.28931178160917</v>
      </c>
      <c r="H52" s="15">
        <f t="shared" si="21"/>
        <v>214.46287715517244</v>
      </c>
      <c r="I52" s="4">
        <f t="shared" si="21"/>
        <v>231.61990732758622</v>
      </c>
      <c r="J52" s="15">
        <f t="shared" si="21"/>
        <v>250.20669001436784</v>
      </c>
    </row>
    <row r="53" spans="4:10" ht="12.75">
      <c r="D53" s="8">
        <v>10</v>
      </c>
      <c r="E53" s="4">
        <f t="shared" si="20"/>
        <v>108.97891387292466</v>
      </c>
      <c r="F53" s="15">
        <f t="shared" si="21"/>
        <v>170.65379370210732</v>
      </c>
      <c r="G53" s="4">
        <f t="shared" si="21"/>
        <v>222.74810967432953</v>
      </c>
      <c r="H53" s="15">
        <f t="shared" si="21"/>
        <v>269.4533584770115</v>
      </c>
      <c r="I53" s="4">
        <f t="shared" si="21"/>
        <v>291.00962715517244</v>
      </c>
      <c r="J53" s="15">
        <f t="shared" si="21"/>
        <v>314.36225155651346</v>
      </c>
    </row>
    <row r="54" spans="4:10" ht="12.75">
      <c r="D54" s="8">
        <v>15</v>
      </c>
      <c r="E54" s="4">
        <f t="shared" si="20"/>
        <v>131.21950854086845</v>
      </c>
      <c r="F54" s="15">
        <f t="shared" si="21"/>
        <v>205.481098539272</v>
      </c>
      <c r="G54" s="4">
        <f t="shared" si="21"/>
        <v>268.20690756704977</v>
      </c>
      <c r="H54" s="15">
        <f t="shared" si="21"/>
        <v>324.4438397988506</v>
      </c>
      <c r="I54" s="4">
        <f t="shared" si="21"/>
        <v>350.3993469827586</v>
      </c>
      <c r="J54" s="15">
        <f t="shared" si="21"/>
        <v>378.51781309865896</v>
      </c>
    </row>
    <row r="55" spans="4:10" ht="12.75">
      <c r="D55" s="8">
        <v>20</v>
      </c>
      <c r="E55" s="4">
        <f t="shared" si="20"/>
        <v>153.46010320881228</v>
      </c>
      <c r="F55" s="15">
        <f t="shared" si="21"/>
        <v>240.30840337643681</v>
      </c>
      <c r="G55" s="4">
        <f t="shared" si="21"/>
        <v>313.66570545977015</v>
      </c>
      <c r="H55" s="15">
        <f t="shared" si="21"/>
        <v>379.4343211206896</v>
      </c>
      <c r="I55" s="4">
        <f t="shared" si="21"/>
        <v>409.7890668103449</v>
      </c>
      <c r="J55" s="15">
        <f t="shared" si="21"/>
        <v>442.6733746408046</v>
      </c>
    </row>
    <row r="56" spans="4:10" ht="12.75">
      <c r="D56" s="8">
        <v>25</v>
      </c>
      <c r="E56" s="4">
        <f t="shared" si="20"/>
        <v>175.70069787675604</v>
      </c>
      <c r="F56" s="15">
        <f aca="true" t="shared" si="22" ref="F56:J57">F46/2</f>
        <v>275.1357082136015</v>
      </c>
      <c r="G56" s="4">
        <f t="shared" si="22"/>
        <v>359.1245033524904</v>
      </c>
      <c r="H56" s="15">
        <f t="shared" si="22"/>
        <v>434.42480244252874</v>
      </c>
      <c r="I56" s="4">
        <f t="shared" si="22"/>
        <v>469.178786637931</v>
      </c>
      <c r="J56" s="15">
        <f t="shared" si="22"/>
        <v>506.8289361829502</v>
      </c>
    </row>
    <row r="57" spans="4:10" ht="12.75">
      <c r="D57" s="8">
        <v>30</v>
      </c>
      <c r="E57" s="4">
        <f t="shared" si="20"/>
        <v>197.94129254469988</v>
      </c>
      <c r="F57" s="15">
        <f t="shared" si="22"/>
        <v>309.9630130507663</v>
      </c>
      <c r="G57" s="4">
        <f t="shared" si="22"/>
        <v>404.58330124521075</v>
      </c>
      <c r="H57" s="15">
        <f t="shared" si="22"/>
        <v>489.41528376436787</v>
      </c>
      <c r="I57" s="4">
        <f t="shared" si="22"/>
        <v>528.5685064655173</v>
      </c>
      <c r="J57" s="15">
        <f t="shared" si="22"/>
        <v>570.9844977250958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21">
      <c r="B81" s="16" t="s">
        <v>11</v>
      </c>
    </row>
    <row r="82" spans="2:4" s="18" customFormat="1" ht="21">
      <c r="B82" s="16" t="s">
        <v>12</v>
      </c>
      <c r="D82" s="17"/>
    </row>
    <row r="83" spans="2:4" s="18" customFormat="1" ht="21">
      <c r="B83" s="16" t="s">
        <v>13</v>
      </c>
      <c r="D83" s="17"/>
    </row>
    <row r="84" spans="2:4" s="18" customFormat="1" ht="21">
      <c r="B84" s="16" t="s">
        <v>15</v>
      </c>
      <c r="D84" s="17"/>
    </row>
    <row r="85" s="18" customFormat="1" ht="18">
      <c r="D85" s="17"/>
    </row>
    <row r="86" spans="2:4" s="18" customFormat="1" ht="21">
      <c r="B86" s="16" t="s">
        <v>16</v>
      </c>
      <c r="D86" s="17"/>
    </row>
    <row r="87" s="18" customFormat="1" ht="18">
      <c r="D87" s="17"/>
    </row>
  </sheetData>
  <mergeCells count="10">
    <mergeCell ref="D49:D50"/>
    <mergeCell ref="E49:J50"/>
    <mergeCell ref="E29:J30"/>
    <mergeCell ref="D29:D30"/>
    <mergeCell ref="D39:D40"/>
    <mergeCell ref="E39:J40"/>
    <mergeCell ref="D19:D20"/>
    <mergeCell ref="E19:J20"/>
    <mergeCell ref="D9:D10"/>
    <mergeCell ref="E9:J1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Gonsowski</dc:creator>
  <cp:keywords/>
  <dc:description/>
  <cp:lastModifiedBy>Jeff Lucius</cp:lastModifiedBy>
  <cp:lastPrinted>2001-02-21T16:52:20Z</cp:lastPrinted>
  <dcterms:created xsi:type="dcterms:W3CDTF">2001-02-18T06:25:39Z</dcterms:created>
  <dcterms:modified xsi:type="dcterms:W3CDTF">2003-06-17T12:52:50Z</dcterms:modified>
  <cp:category/>
  <cp:version/>
  <cp:contentType/>
  <cp:contentStatus/>
</cp:coreProperties>
</file>